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ito\OneDrive - Cilfa\Datos Mercado Farmacéutico\Mercado nacional y de AL\"/>
    </mc:Choice>
  </mc:AlternateContent>
  <bookViews>
    <workbookView xWindow="-122" yWindow="-122" windowWidth="29044" windowHeight="15840"/>
  </bookViews>
  <sheets>
    <sheet name="Sin Venezuela" sheetId="2" r:id="rId1"/>
    <sheet name="Total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2" l="1"/>
  <c r="R68" i="2" l="1"/>
  <c r="O68" i="2"/>
  <c r="O59" i="1"/>
  <c r="O47" i="1"/>
  <c r="O48" i="1"/>
  <c r="O49" i="1"/>
  <c r="O50" i="1"/>
  <c r="O51" i="1"/>
  <c r="O52" i="1"/>
  <c r="O53" i="1"/>
  <c r="O54" i="1"/>
  <c r="O55" i="1"/>
  <c r="O56" i="1"/>
  <c r="O57" i="1"/>
  <c r="O58" i="1"/>
  <c r="O46" i="1"/>
  <c r="L38" i="1"/>
  <c r="M38" i="1"/>
  <c r="N38" i="1"/>
  <c r="O38" i="1"/>
  <c r="K38" i="1"/>
  <c r="J38" i="1"/>
  <c r="I38" i="1"/>
  <c r="H38" i="1"/>
  <c r="G38" i="1"/>
  <c r="F38" i="1"/>
  <c r="E38" i="1"/>
  <c r="D38" i="1"/>
  <c r="C38" i="1"/>
  <c r="B3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6" i="1"/>
  <c r="P15" i="1" s="1"/>
  <c r="O15" i="1"/>
  <c r="P14" i="1" s="1"/>
  <c r="O14" i="1"/>
  <c r="O13" i="1"/>
  <c r="P12" i="1" s="1"/>
  <c r="O12" i="1"/>
  <c r="P11" i="1" s="1"/>
  <c r="O11" i="1"/>
  <c r="P10" i="1" s="1"/>
  <c r="O10" i="1"/>
  <c r="P9" i="1" s="1"/>
  <c r="O9" i="1"/>
  <c r="P8" i="1" s="1"/>
  <c r="O8" i="1"/>
  <c r="P7" i="1" s="1"/>
  <c r="O7" i="1"/>
  <c r="P17" i="1" s="1"/>
  <c r="O6" i="1"/>
  <c r="O5" i="1"/>
  <c r="P5" i="1" s="1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17" i="2"/>
  <c r="X5" i="2"/>
  <c r="W16" i="2"/>
  <c r="W15" i="2"/>
  <c r="W14" i="2"/>
  <c r="W13" i="2"/>
  <c r="W12" i="2"/>
  <c r="W11" i="2"/>
  <c r="W10" i="2"/>
  <c r="W9" i="2"/>
  <c r="W8" i="2"/>
  <c r="W7" i="2"/>
  <c r="W6" i="2"/>
  <c r="W5" i="2"/>
  <c r="P6" i="1"/>
  <c r="P13" i="1"/>
  <c r="P37" i="1"/>
  <c r="P27" i="1"/>
  <c r="P28" i="1"/>
  <c r="P29" i="1"/>
  <c r="P30" i="1"/>
  <c r="P31" i="1"/>
  <c r="P32" i="1"/>
  <c r="P33" i="1"/>
  <c r="P34" i="1"/>
  <c r="P35" i="1"/>
  <c r="P36" i="1"/>
  <c r="P26" i="1"/>
  <c r="P25" i="1"/>
  <c r="N91" i="2"/>
  <c r="O102" i="2"/>
  <c r="O101" i="2"/>
  <c r="O100" i="2"/>
  <c r="O99" i="2"/>
  <c r="O98" i="2"/>
  <c r="O97" i="2"/>
  <c r="O96" i="2"/>
  <c r="O95" i="2"/>
  <c r="O94" i="2"/>
  <c r="O93" i="2"/>
  <c r="O92" i="2"/>
  <c r="O91" i="2"/>
  <c r="R69" i="2"/>
  <c r="R70" i="2"/>
  <c r="R71" i="2"/>
  <c r="R72" i="2"/>
  <c r="R73" i="2"/>
  <c r="R74" i="2"/>
  <c r="R75" i="2"/>
  <c r="R76" i="2"/>
  <c r="R77" i="2"/>
  <c r="R78" i="2"/>
  <c r="R79" i="2"/>
  <c r="R80" i="2"/>
  <c r="O69" i="2"/>
  <c r="O70" i="2"/>
  <c r="O71" i="2"/>
  <c r="O72" i="2"/>
  <c r="O73" i="2"/>
  <c r="O74" i="2"/>
  <c r="O75" i="2"/>
  <c r="O76" i="2"/>
  <c r="O77" i="2"/>
  <c r="O78" i="2"/>
  <c r="O79" i="2"/>
  <c r="O80" i="2"/>
  <c r="O28" i="2"/>
  <c r="O29" i="2"/>
  <c r="O30" i="2"/>
  <c r="O31" i="2"/>
  <c r="O32" i="2"/>
  <c r="O33" i="2"/>
  <c r="O34" i="2"/>
  <c r="O35" i="2"/>
  <c r="O36" i="2"/>
  <c r="O37" i="2"/>
  <c r="O38" i="2"/>
  <c r="O27" i="2"/>
  <c r="P51" i="2"/>
  <c r="P52" i="2"/>
  <c r="P53" i="2"/>
  <c r="P54" i="2"/>
  <c r="P55" i="2"/>
  <c r="P56" i="2"/>
  <c r="P57" i="2"/>
  <c r="P58" i="2"/>
  <c r="P59" i="2"/>
  <c r="P60" i="2"/>
  <c r="P50" i="2"/>
  <c r="P49" i="2"/>
  <c r="O61" i="2"/>
  <c r="O17" i="2"/>
  <c r="O103" i="2" s="1"/>
  <c r="P7" i="2"/>
  <c r="X7" i="2" s="1"/>
  <c r="P8" i="2"/>
  <c r="X8" i="2" s="1"/>
  <c r="P9" i="2"/>
  <c r="X9" i="2" s="1"/>
  <c r="P10" i="2"/>
  <c r="X10" i="2" s="1"/>
  <c r="P11" i="2"/>
  <c r="X11" i="2" s="1"/>
  <c r="P12" i="2"/>
  <c r="X12" i="2" s="1"/>
  <c r="P13" i="2"/>
  <c r="X13" i="2" s="1"/>
  <c r="P14" i="2"/>
  <c r="X14" i="2" s="1"/>
  <c r="P15" i="2"/>
  <c r="X15" i="2" s="1"/>
  <c r="P16" i="2"/>
  <c r="X16" i="2" s="1"/>
  <c r="P6" i="2"/>
  <c r="X6" i="2" s="1"/>
  <c r="P5" i="2"/>
  <c r="P16" i="1" l="1"/>
  <c r="W17" i="2"/>
  <c r="O18" i="1"/>
  <c r="N79" i="2"/>
  <c r="M79" i="2"/>
  <c r="L79" i="2"/>
  <c r="K79" i="2"/>
  <c r="J79" i="2"/>
  <c r="I79" i="2"/>
  <c r="H79" i="2"/>
  <c r="G79" i="2"/>
  <c r="F79" i="2"/>
  <c r="E79" i="2"/>
  <c r="D79" i="2"/>
  <c r="N78" i="2"/>
  <c r="M78" i="2"/>
  <c r="L78" i="2"/>
  <c r="K78" i="2"/>
  <c r="J78" i="2"/>
  <c r="I78" i="2"/>
  <c r="H78" i="2"/>
  <c r="G78" i="2"/>
  <c r="F78" i="2"/>
  <c r="E78" i="2"/>
  <c r="D78" i="2"/>
  <c r="N77" i="2"/>
  <c r="M77" i="2"/>
  <c r="L77" i="2"/>
  <c r="K77" i="2"/>
  <c r="J77" i="2"/>
  <c r="I77" i="2"/>
  <c r="H77" i="2"/>
  <c r="G77" i="2"/>
  <c r="F77" i="2"/>
  <c r="E77" i="2"/>
  <c r="D77" i="2"/>
  <c r="N76" i="2"/>
  <c r="M76" i="2"/>
  <c r="L76" i="2"/>
  <c r="K76" i="2"/>
  <c r="J76" i="2"/>
  <c r="I76" i="2"/>
  <c r="H76" i="2"/>
  <c r="G76" i="2"/>
  <c r="F76" i="2"/>
  <c r="E76" i="2"/>
  <c r="D76" i="2"/>
  <c r="N75" i="2"/>
  <c r="M75" i="2"/>
  <c r="L75" i="2"/>
  <c r="K75" i="2"/>
  <c r="J75" i="2"/>
  <c r="I75" i="2"/>
  <c r="H75" i="2"/>
  <c r="G75" i="2"/>
  <c r="F75" i="2"/>
  <c r="E75" i="2"/>
  <c r="D75" i="2"/>
  <c r="N74" i="2"/>
  <c r="M74" i="2"/>
  <c r="L74" i="2"/>
  <c r="K74" i="2"/>
  <c r="J74" i="2"/>
  <c r="I74" i="2"/>
  <c r="H74" i="2"/>
  <c r="G74" i="2"/>
  <c r="F74" i="2"/>
  <c r="E74" i="2"/>
  <c r="D74" i="2"/>
  <c r="N73" i="2"/>
  <c r="M73" i="2"/>
  <c r="L73" i="2"/>
  <c r="K73" i="2"/>
  <c r="J73" i="2"/>
  <c r="I73" i="2"/>
  <c r="H73" i="2"/>
  <c r="G73" i="2"/>
  <c r="F73" i="2"/>
  <c r="E73" i="2"/>
  <c r="D73" i="2"/>
  <c r="N72" i="2"/>
  <c r="M72" i="2"/>
  <c r="L72" i="2"/>
  <c r="K72" i="2"/>
  <c r="J72" i="2"/>
  <c r="I72" i="2"/>
  <c r="H72" i="2"/>
  <c r="G72" i="2"/>
  <c r="F72" i="2"/>
  <c r="E72" i="2"/>
  <c r="D72" i="2"/>
  <c r="N71" i="2"/>
  <c r="M71" i="2"/>
  <c r="L71" i="2"/>
  <c r="K71" i="2"/>
  <c r="J71" i="2"/>
  <c r="I71" i="2"/>
  <c r="H71" i="2"/>
  <c r="G71" i="2"/>
  <c r="F71" i="2"/>
  <c r="E71" i="2"/>
  <c r="D71" i="2"/>
  <c r="N70" i="2"/>
  <c r="M70" i="2"/>
  <c r="L70" i="2"/>
  <c r="K70" i="2"/>
  <c r="J70" i="2"/>
  <c r="I70" i="2"/>
  <c r="H70" i="2"/>
  <c r="G70" i="2"/>
  <c r="F70" i="2"/>
  <c r="E70" i="2"/>
  <c r="D70" i="2"/>
  <c r="N69" i="2"/>
  <c r="M69" i="2"/>
  <c r="L69" i="2"/>
  <c r="K69" i="2"/>
  <c r="J69" i="2"/>
  <c r="I69" i="2"/>
  <c r="H69" i="2"/>
  <c r="G69" i="2"/>
  <c r="F69" i="2"/>
  <c r="E69" i="2"/>
  <c r="D69" i="2"/>
  <c r="N68" i="2"/>
  <c r="M68" i="2"/>
  <c r="L68" i="2"/>
  <c r="K68" i="2"/>
  <c r="J68" i="2"/>
  <c r="I68" i="2"/>
  <c r="H68" i="2"/>
  <c r="G68" i="2"/>
  <c r="F68" i="2"/>
  <c r="E68" i="2"/>
  <c r="D68" i="2"/>
  <c r="C79" i="2"/>
  <c r="C78" i="2"/>
  <c r="C77" i="2"/>
  <c r="C76" i="2"/>
  <c r="C75" i="2"/>
  <c r="C74" i="2"/>
  <c r="C73" i="2"/>
  <c r="C72" i="2"/>
  <c r="C71" i="2"/>
  <c r="C70" i="2"/>
  <c r="C69" i="2"/>
  <c r="C68" i="2"/>
  <c r="T61" i="2"/>
  <c r="S61" i="2"/>
  <c r="N38" i="2"/>
  <c r="M38" i="2"/>
  <c r="L38" i="2"/>
  <c r="K38" i="2"/>
  <c r="J38" i="2"/>
  <c r="I38" i="2"/>
  <c r="H38" i="2"/>
  <c r="G38" i="2"/>
  <c r="F38" i="2"/>
  <c r="E38" i="2"/>
  <c r="D38" i="2"/>
  <c r="N37" i="2"/>
  <c r="M37" i="2"/>
  <c r="L37" i="2"/>
  <c r="K37" i="2"/>
  <c r="J37" i="2"/>
  <c r="I37" i="2"/>
  <c r="H37" i="2"/>
  <c r="G37" i="2"/>
  <c r="F37" i="2"/>
  <c r="E37" i="2"/>
  <c r="D37" i="2"/>
  <c r="N36" i="2"/>
  <c r="M36" i="2"/>
  <c r="L36" i="2"/>
  <c r="K36" i="2"/>
  <c r="J36" i="2"/>
  <c r="I36" i="2"/>
  <c r="H36" i="2"/>
  <c r="G36" i="2"/>
  <c r="F36" i="2"/>
  <c r="E36" i="2"/>
  <c r="D36" i="2"/>
  <c r="N35" i="2"/>
  <c r="M35" i="2"/>
  <c r="L35" i="2"/>
  <c r="K35" i="2"/>
  <c r="J35" i="2"/>
  <c r="I35" i="2"/>
  <c r="H35" i="2"/>
  <c r="G35" i="2"/>
  <c r="F35" i="2"/>
  <c r="E35" i="2"/>
  <c r="D35" i="2"/>
  <c r="N34" i="2"/>
  <c r="M34" i="2"/>
  <c r="L34" i="2"/>
  <c r="K34" i="2"/>
  <c r="J34" i="2"/>
  <c r="I34" i="2"/>
  <c r="H34" i="2"/>
  <c r="G34" i="2"/>
  <c r="F34" i="2"/>
  <c r="E34" i="2"/>
  <c r="D34" i="2"/>
  <c r="N33" i="2"/>
  <c r="M33" i="2"/>
  <c r="L33" i="2"/>
  <c r="K33" i="2"/>
  <c r="J33" i="2"/>
  <c r="I33" i="2"/>
  <c r="H33" i="2"/>
  <c r="G33" i="2"/>
  <c r="F33" i="2"/>
  <c r="E33" i="2"/>
  <c r="D33" i="2"/>
  <c r="N32" i="2"/>
  <c r="M32" i="2"/>
  <c r="L32" i="2"/>
  <c r="K32" i="2"/>
  <c r="J32" i="2"/>
  <c r="I32" i="2"/>
  <c r="H32" i="2"/>
  <c r="G32" i="2"/>
  <c r="F32" i="2"/>
  <c r="E32" i="2"/>
  <c r="D32" i="2"/>
  <c r="N31" i="2"/>
  <c r="M31" i="2"/>
  <c r="L31" i="2"/>
  <c r="K31" i="2"/>
  <c r="J31" i="2"/>
  <c r="I31" i="2"/>
  <c r="H31" i="2"/>
  <c r="G31" i="2"/>
  <c r="F31" i="2"/>
  <c r="E31" i="2"/>
  <c r="D31" i="2"/>
  <c r="N30" i="2"/>
  <c r="M30" i="2"/>
  <c r="L30" i="2"/>
  <c r="K30" i="2"/>
  <c r="J30" i="2"/>
  <c r="I30" i="2"/>
  <c r="H30" i="2"/>
  <c r="G30" i="2"/>
  <c r="F30" i="2"/>
  <c r="E30" i="2"/>
  <c r="D30" i="2"/>
  <c r="N29" i="2"/>
  <c r="M29" i="2"/>
  <c r="L29" i="2"/>
  <c r="K29" i="2"/>
  <c r="J29" i="2"/>
  <c r="I29" i="2"/>
  <c r="H29" i="2"/>
  <c r="G29" i="2"/>
  <c r="F29" i="2"/>
  <c r="E29" i="2"/>
  <c r="D29" i="2"/>
  <c r="N28" i="2"/>
  <c r="M28" i="2"/>
  <c r="L28" i="2"/>
  <c r="K28" i="2"/>
  <c r="J28" i="2"/>
  <c r="I28" i="2"/>
  <c r="H28" i="2"/>
  <c r="G28" i="2"/>
  <c r="F28" i="2"/>
  <c r="E28" i="2"/>
  <c r="D28" i="2"/>
  <c r="N27" i="2"/>
  <c r="M27" i="2"/>
  <c r="L27" i="2"/>
  <c r="K27" i="2"/>
  <c r="J27" i="2"/>
  <c r="I27" i="2"/>
  <c r="H27" i="2"/>
  <c r="G27" i="2"/>
  <c r="F27" i="2"/>
  <c r="E27" i="2"/>
  <c r="D27" i="2"/>
  <c r="C38" i="2"/>
  <c r="C37" i="2"/>
  <c r="C36" i="2"/>
  <c r="C35" i="2"/>
  <c r="C34" i="2"/>
  <c r="C33" i="2"/>
  <c r="C32" i="2"/>
  <c r="C31" i="2"/>
  <c r="C30" i="2"/>
  <c r="C29" i="2"/>
  <c r="C28" i="2"/>
  <c r="C27" i="2"/>
  <c r="S17" i="2"/>
  <c r="N17" i="2" l="1"/>
  <c r="O39" i="2" s="1"/>
  <c r="N61" i="2"/>
  <c r="N92" i="2"/>
  <c r="N93" i="2"/>
  <c r="N94" i="2"/>
  <c r="N95" i="2"/>
  <c r="N96" i="2"/>
  <c r="N97" i="2"/>
  <c r="N98" i="2"/>
  <c r="N99" i="2"/>
  <c r="N100" i="2"/>
  <c r="N101" i="2"/>
  <c r="N102" i="2"/>
  <c r="N59" i="1"/>
  <c r="N103" i="2" l="1"/>
  <c r="M102" i="2"/>
  <c r="L102" i="2"/>
  <c r="K102" i="2"/>
  <c r="J102" i="2"/>
  <c r="I102" i="2"/>
  <c r="H102" i="2"/>
  <c r="G102" i="2"/>
  <c r="F102" i="2"/>
  <c r="E102" i="2"/>
  <c r="D102" i="2"/>
  <c r="C102" i="2"/>
  <c r="B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9" i="2"/>
  <c r="L99" i="2"/>
  <c r="K99" i="2"/>
  <c r="J99" i="2"/>
  <c r="I99" i="2"/>
  <c r="H99" i="2"/>
  <c r="G99" i="2"/>
  <c r="F99" i="2"/>
  <c r="E99" i="2"/>
  <c r="D99" i="2"/>
  <c r="C99" i="2"/>
  <c r="B99" i="2"/>
  <c r="M98" i="2"/>
  <c r="L98" i="2"/>
  <c r="K98" i="2"/>
  <c r="J98" i="2"/>
  <c r="I98" i="2"/>
  <c r="H98" i="2"/>
  <c r="G98" i="2"/>
  <c r="F98" i="2"/>
  <c r="E98" i="2"/>
  <c r="D98" i="2"/>
  <c r="C98" i="2"/>
  <c r="B98" i="2"/>
  <c r="M97" i="2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61" i="2"/>
  <c r="L61" i="2"/>
  <c r="K61" i="2"/>
  <c r="J61" i="2"/>
  <c r="I61" i="2"/>
  <c r="H61" i="2"/>
  <c r="G61" i="2"/>
  <c r="F61" i="2"/>
  <c r="E61" i="2"/>
  <c r="D61" i="2"/>
  <c r="C61" i="2"/>
  <c r="B61" i="2"/>
  <c r="P61" i="2" s="1"/>
  <c r="M17" i="2"/>
  <c r="N39" i="2" s="1"/>
  <c r="L17" i="2"/>
  <c r="K17" i="2"/>
  <c r="J17" i="2"/>
  <c r="I17" i="2"/>
  <c r="H17" i="2"/>
  <c r="G17" i="2"/>
  <c r="F17" i="2"/>
  <c r="E17" i="2"/>
  <c r="D17" i="2"/>
  <c r="C17" i="2"/>
  <c r="B17" i="2"/>
  <c r="L39" i="2" l="1"/>
  <c r="H80" i="2"/>
  <c r="E80" i="2"/>
  <c r="I80" i="2"/>
  <c r="J80" i="2"/>
  <c r="F39" i="2"/>
  <c r="M80" i="2"/>
  <c r="F80" i="2"/>
  <c r="G103" i="2"/>
  <c r="G39" i="2"/>
  <c r="C80" i="2"/>
  <c r="K80" i="2"/>
  <c r="H39" i="2"/>
  <c r="D80" i="2"/>
  <c r="L80" i="2"/>
  <c r="I39" i="2"/>
  <c r="J103" i="2"/>
  <c r="J39" i="2"/>
  <c r="C103" i="2"/>
  <c r="C39" i="2"/>
  <c r="K39" i="2"/>
  <c r="G80" i="2"/>
  <c r="N80" i="2"/>
  <c r="D103" i="2"/>
  <c r="D39" i="2"/>
  <c r="E103" i="2"/>
  <c r="E39" i="2"/>
  <c r="M103" i="2"/>
  <c r="M39" i="2"/>
  <c r="B103" i="2"/>
  <c r="K103" i="2"/>
  <c r="L103" i="2"/>
  <c r="F103" i="2"/>
  <c r="H103" i="2"/>
  <c r="I103" i="2"/>
  <c r="M59" i="1" l="1"/>
  <c r="P38" i="1"/>
  <c r="P18" i="1"/>
  <c r="L59" i="1" l="1"/>
  <c r="J59" i="1"/>
  <c r="K59" i="1"/>
  <c r="I59" i="1"/>
</calcChain>
</file>

<file path=xl/sharedStrings.xml><?xml version="1.0" encoding="utf-8"?>
<sst xmlns="http://schemas.openxmlformats.org/spreadsheetml/2006/main" count="256" uniqueCount="36">
  <si>
    <t>AMERICA LATINA      -     MERCADO FARMACÉUTICO</t>
  </si>
  <si>
    <t>Valores a precios de salida de laboratorio - Millones de U$S</t>
  </si>
  <si>
    <t>País</t>
  </si>
  <si>
    <t>2012</t>
  </si>
  <si>
    <t>2013</t>
  </si>
  <si>
    <t>2014</t>
  </si>
  <si>
    <t>2015</t>
  </si>
  <si>
    <t>2016</t>
  </si>
  <si>
    <t>2017</t>
  </si>
  <si>
    <t>2018</t>
  </si>
  <si>
    <t>Brasil</t>
  </si>
  <si>
    <t>México</t>
  </si>
  <si>
    <t>Venezuela</t>
  </si>
  <si>
    <t>Argentina</t>
  </si>
  <si>
    <t>Colombia</t>
  </si>
  <si>
    <t>América Central</t>
  </si>
  <si>
    <t>Chile</t>
  </si>
  <si>
    <t>Ecuador</t>
  </si>
  <si>
    <t>Perú</t>
  </si>
  <si>
    <t xml:space="preserve">República Dominicana </t>
  </si>
  <si>
    <t>Uruguay</t>
  </si>
  <si>
    <t>Paraguay</t>
  </si>
  <si>
    <t>Bolivia</t>
  </si>
  <si>
    <t>Total</t>
  </si>
  <si>
    <t>Fuente: IQVIA Argentina, a precios de salida de laboratorio</t>
  </si>
  <si>
    <t xml:space="preserve">AMERICA LATINA   </t>
  </si>
  <si>
    <t>Mercado farmacéutico - en millones de unidades -</t>
  </si>
  <si>
    <t>Fuente: IQVIA Argentina</t>
  </si>
  <si>
    <t>Mercado farmacéutico - precio promedio en U$S, salida de laboratorio</t>
  </si>
  <si>
    <t>2019</t>
  </si>
  <si>
    <t>2020</t>
  </si>
  <si>
    <t>Valores a precios de salida de laboratorio - Variaciones anuales</t>
  </si>
  <si>
    <t>Mercado farmacéutico - en millones de unidades - variaciones anuales</t>
  </si>
  <si>
    <t>2021</t>
  </si>
  <si>
    <t>2021-2009</t>
  </si>
  <si>
    <t>Variación anual acumulativa 2008-2021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</si>
</sst>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 * #,##0_ ;_ * \-#,##0_ ;_ * &quot;-&quot;??_ ;_ @_ "/>
    <numFmt numFmtId="165" formatCode="0.0%"/>
    <numFmt numFmtId="166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3" fontId="3" fillId="0" borderId="6" xfId="0" applyNumberFormat="1" applyFont="1" applyFill="1" applyBorder="1"/>
    <xf numFmtId="3" fontId="3" fillId="0" borderId="6" xfId="1" applyNumberFormat="1" applyFont="1" applyFill="1" applyBorder="1"/>
    <xf numFmtId="3" fontId="3" fillId="0" borderId="6" xfId="1" applyNumberFormat="1" applyFont="1" applyFill="1" applyBorder="1" applyAlignment="1" applyProtection="1">
      <alignment horizontal="right"/>
      <protection locked="0"/>
    </xf>
    <xf numFmtId="3" fontId="3" fillId="0" borderId="7" xfId="1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/>
    <xf numFmtId="3" fontId="3" fillId="0" borderId="10" xfId="0" applyNumberFormat="1" applyFont="1" applyFill="1" applyBorder="1"/>
    <xf numFmtId="3" fontId="3" fillId="0" borderId="10" xfId="1" applyNumberFormat="1" applyFont="1" applyFill="1" applyBorder="1" applyProtection="1">
      <protection locked="0"/>
    </xf>
    <xf numFmtId="3" fontId="3" fillId="0" borderId="10" xfId="1" applyNumberFormat="1" applyFont="1" applyFill="1" applyBorder="1" applyAlignment="1" applyProtection="1">
      <alignment horizontal="right"/>
      <protection locked="0"/>
    </xf>
    <xf numFmtId="3" fontId="3" fillId="0" borderId="11" xfId="1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3" fontId="3" fillId="0" borderId="14" xfId="0" applyNumberFormat="1" applyFont="1" applyFill="1" applyBorder="1"/>
    <xf numFmtId="3" fontId="3" fillId="0" borderId="14" xfId="1" applyNumberFormat="1" applyFont="1" applyFill="1" applyBorder="1" applyAlignment="1" applyProtection="1">
      <alignment horizontal="right"/>
      <protection locked="0"/>
    </xf>
    <xf numFmtId="3" fontId="3" fillId="0" borderId="15" xfId="1" applyNumberFormat="1" applyFont="1" applyFill="1" applyBorder="1" applyAlignment="1" applyProtection="1">
      <alignment horizontal="right"/>
      <protection locked="0"/>
    </xf>
    <xf numFmtId="3" fontId="3" fillId="0" borderId="16" xfId="1" applyNumberFormat="1" applyFont="1" applyFill="1" applyBorder="1" applyAlignment="1" applyProtection="1">
      <alignment horizontal="right"/>
      <protection locked="0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3" fontId="3" fillId="0" borderId="0" xfId="0" applyNumberFormat="1" applyFont="1" applyFill="1" applyBorder="1"/>
    <xf numFmtId="3" fontId="6" fillId="0" borderId="6" xfId="0" applyNumberFormat="1" applyFont="1" applyFill="1" applyBorder="1" applyAlignment="1">
      <alignment horizontal="right"/>
    </xf>
    <xf numFmtId="3" fontId="3" fillId="0" borderId="6" xfId="1" applyNumberFormat="1" applyFont="1" applyFill="1" applyBorder="1" applyProtection="1">
      <protection locked="0"/>
    </xf>
    <xf numFmtId="3" fontId="3" fillId="0" borderId="7" xfId="1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>
      <alignment horizontal="right"/>
    </xf>
    <xf numFmtId="3" fontId="3" fillId="0" borderId="11" xfId="1" applyNumberFormat="1" applyFont="1" applyFill="1" applyBorder="1" applyProtection="1">
      <protection locked="0"/>
    </xf>
    <xf numFmtId="3" fontId="3" fillId="0" borderId="10" xfId="0" applyNumberFormat="1" applyFont="1" applyFill="1" applyBorder="1" applyAlignment="1">
      <alignment horizontal="right"/>
    </xf>
    <xf numFmtId="1" fontId="3" fillId="0" borderId="10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3" fontId="3" fillId="0" borderId="14" xfId="1" applyNumberFormat="1" applyFont="1" applyFill="1" applyBorder="1" applyProtection="1">
      <protection locked="0"/>
    </xf>
    <xf numFmtId="3" fontId="3" fillId="0" borderId="15" xfId="1" applyNumberFormat="1" applyFont="1" applyFill="1" applyBorder="1" applyProtection="1">
      <protection locked="0"/>
    </xf>
    <xf numFmtId="3" fontId="3" fillId="0" borderId="16" xfId="1" applyNumberFormat="1" applyFont="1" applyFill="1" applyBorder="1" applyProtection="1">
      <protection locked="0"/>
    </xf>
    <xf numFmtId="0" fontId="4" fillId="0" borderId="1" xfId="0" applyFont="1" applyFill="1" applyBorder="1"/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/>
    </xf>
    <xf numFmtId="3" fontId="7" fillId="0" borderId="17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/>
    <xf numFmtId="4" fontId="3" fillId="0" borderId="19" xfId="0" applyNumberFormat="1" applyFont="1" applyFill="1" applyBorder="1"/>
    <xf numFmtId="4" fontId="3" fillId="0" borderId="20" xfId="0" applyNumberFormat="1" applyFont="1" applyFill="1" applyBorder="1"/>
    <xf numFmtId="4" fontId="3" fillId="0" borderId="19" xfId="1" applyNumberFormat="1" applyFont="1" applyFill="1" applyBorder="1" applyProtection="1">
      <protection locked="0"/>
    </xf>
    <xf numFmtId="4" fontId="3" fillId="0" borderId="6" xfId="1" applyNumberFormat="1" applyFont="1" applyFill="1" applyBorder="1" applyProtection="1">
      <protection locked="0"/>
    </xf>
    <xf numFmtId="4" fontId="3" fillId="0" borderId="10" xfId="0" applyNumberFormat="1" applyFont="1" applyFill="1" applyBorder="1"/>
    <xf numFmtId="4" fontId="3" fillId="0" borderId="11" xfId="0" applyNumberFormat="1" applyFont="1" applyFill="1" applyBorder="1"/>
    <xf numFmtId="4" fontId="3" fillId="0" borderId="10" xfId="1" applyNumberFormat="1" applyFont="1" applyFill="1" applyBorder="1" applyProtection="1">
      <protection locked="0"/>
    </xf>
    <xf numFmtId="4" fontId="3" fillId="0" borderId="14" xfId="0" applyNumberFormat="1" applyFont="1" applyFill="1" applyBorder="1"/>
    <xf numFmtId="4" fontId="3" fillId="0" borderId="14" xfId="1" applyNumberFormat="1" applyFont="1" applyFill="1" applyBorder="1" applyProtection="1">
      <protection locked="0"/>
    </xf>
    <xf numFmtId="0" fontId="4" fillId="0" borderId="21" xfId="0" applyFont="1" applyFill="1" applyBorder="1"/>
    <xf numFmtId="4" fontId="3" fillId="0" borderId="22" xfId="0" applyNumberFormat="1" applyFont="1" applyFill="1" applyBorder="1"/>
    <xf numFmtId="4" fontId="3" fillId="0" borderId="23" xfId="0" applyNumberFormat="1" applyFont="1" applyFill="1" applyBorder="1"/>
    <xf numFmtId="4" fontId="3" fillId="0" borderId="2" xfId="0" applyNumberFormat="1" applyFont="1" applyFill="1" applyBorder="1" applyAlignment="1">
      <alignment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Protection="1">
      <protection locked="0"/>
    </xf>
    <xf numFmtId="4" fontId="3" fillId="0" borderId="12" xfId="1" applyNumberFormat="1" applyFont="1" applyFill="1" applyBorder="1" applyProtection="1">
      <protection locked="0"/>
    </xf>
    <xf numFmtId="0" fontId="4" fillId="0" borderId="25" xfId="0" applyFont="1" applyFill="1" applyBorder="1" applyAlignment="1">
      <alignment horizontal="center" wrapText="1"/>
    </xf>
    <xf numFmtId="165" fontId="3" fillId="0" borderId="27" xfId="0" applyNumberFormat="1" applyFont="1" applyFill="1" applyBorder="1"/>
    <xf numFmtId="165" fontId="3" fillId="0" borderId="28" xfId="0" applyNumberFormat="1" applyFont="1" applyFill="1" applyBorder="1"/>
    <xf numFmtId="4" fontId="3" fillId="0" borderId="6" xfId="0" applyNumberFormat="1" applyFont="1" applyFill="1" applyBorder="1"/>
    <xf numFmtId="4" fontId="3" fillId="0" borderId="30" xfId="0" applyNumberFormat="1" applyFont="1" applyFill="1" applyBorder="1"/>
    <xf numFmtId="4" fontId="3" fillId="0" borderId="2" xfId="0" applyNumberFormat="1" applyFont="1" applyFill="1" applyBorder="1"/>
    <xf numFmtId="4" fontId="3" fillId="0" borderId="8" xfId="0" applyNumberFormat="1" applyFont="1" applyFill="1" applyBorder="1"/>
    <xf numFmtId="4" fontId="3" fillId="0" borderId="29" xfId="0" applyNumberFormat="1" applyFont="1" applyFill="1" applyBorder="1"/>
    <xf numFmtId="4" fontId="3" fillId="0" borderId="26" xfId="0" applyNumberFormat="1" applyFont="1" applyFill="1" applyBorder="1"/>
    <xf numFmtId="165" fontId="0" fillId="0" borderId="0" xfId="2" applyNumberFormat="1" applyFont="1"/>
    <xf numFmtId="3" fontId="3" fillId="0" borderId="20" xfId="1" applyNumberFormat="1" applyFont="1" applyFill="1" applyBorder="1" applyAlignment="1" applyProtection="1">
      <alignment horizontal="right"/>
      <protection locked="0"/>
    </xf>
    <xf numFmtId="49" fontId="4" fillId="0" borderId="31" xfId="0" applyNumberFormat="1" applyFont="1" applyFill="1" applyBorder="1" applyAlignment="1">
      <alignment horizontal="center" vertical="center"/>
    </xf>
    <xf numFmtId="3" fontId="3" fillId="0" borderId="20" xfId="1" applyNumberFormat="1" applyFont="1" applyFill="1" applyBorder="1" applyProtection="1">
      <protection locked="0"/>
    </xf>
    <xf numFmtId="4" fontId="3" fillId="0" borderId="7" xfId="0" applyNumberFormat="1" applyFont="1" applyFill="1" applyBorder="1"/>
    <xf numFmtId="4" fontId="3" fillId="0" borderId="4" xfId="0" applyNumberFormat="1" applyFont="1" applyFill="1" applyBorder="1"/>
    <xf numFmtId="165" fontId="3" fillId="0" borderId="32" xfId="0" applyNumberFormat="1" applyFont="1" applyFill="1" applyBorder="1"/>
    <xf numFmtId="165" fontId="3" fillId="0" borderId="4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165" fontId="3" fillId="0" borderId="33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165" fontId="3" fillId="0" borderId="25" xfId="0" applyNumberFormat="1" applyFont="1" applyFill="1" applyBorder="1"/>
    <xf numFmtId="165" fontId="3" fillId="0" borderId="34" xfId="0" applyNumberFormat="1" applyFont="1" applyFill="1" applyBorder="1"/>
    <xf numFmtId="165" fontId="3" fillId="0" borderId="4" xfId="0" applyNumberFormat="1" applyFont="1" applyFill="1" applyBorder="1"/>
    <xf numFmtId="166" fontId="3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165" fontId="3" fillId="0" borderId="0" xfId="0" applyNumberFormat="1" applyFont="1" applyFill="1" applyBorder="1"/>
    <xf numFmtId="165" fontId="3" fillId="0" borderId="10" xfId="0" applyNumberFormat="1" applyFont="1" applyFill="1" applyBorder="1"/>
    <xf numFmtId="165" fontId="3" fillId="0" borderId="33" xfId="0" applyNumberFormat="1" applyFont="1" applyFill="1" applyBorder="1"/>
    <xf numFmtId="165" fontId="3" fillId="0" borderId="19" xfId="0" applyNumberFormat="1" applyFont="1" applyFill="1" applyBorder="1"/>
    <xf numFmtId="0" fontId="4" fillId="0" borderId="35" xfId="0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3" fillId="0" borderId="38" xfId="0" applyFont="1" applyFill="1" applyBorder="1"/>
    <xf numFmtId="0" fontId="3" fillId="0" borderId="39" xfId="0" applyFont="1" applyFill="1" applyBorder="1"/>
    <xf numFmtId="0" fontId="4" fillId="0" borderId="40" xfId="0" applyFont="1" applyFill="1" applyBorder="1" applyAlignment="1">
      <alignment horizontal="center" vertical="center"/>
    </xf>
    <xf numFmtId="3" fontId="3" fillId="0" borderId="41" xfId="0" applyNumberFormat="1" applyFont="1" applyFill="1" applyBorder="1"/>
    <xf numFmtId="3" fontId="3" fillId="0" borderId="42" xfId="0" applyNumberFormat="1" applyFont="1" applyFill="1" applyBorder="1"/>
    <xf numFmtId="165" fontId="6" fillId="0" borderId="6" xfId="0" applyNumberFormat="1" applyFont="1" applyFill="1" applyBorder="1" applyAlignment="1">
      <alignment horizontal="right"/>
    </xf>
    <xf numFmtId="165" fontId="6" fillId="0" borderId="10" xfId="0" applyNumberFormat="1" applyFont="1" applyFill="1" applyBorder="1" applyAlignment="1">
      <alignment horizontal="right"/>
    </xf>
    <xf numFmtId="165" fontId="6" fillId="0" borderId="43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5" fontId="6" fillId="0" borderId="11" xfId="0" applyNumberFormat="1" applyFont="1" applyFill="1" applyBorder="1" applyAlignment="1">
      <alignment horizontal="right"/>
    </xf>
    <xf numFmtId="165" fontId="6" fillId="0" borderId="16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0" fontId="4" fillId="0" borderId="44" xfId="0" applyFont="1" applyFill="1" applyBorder="1" applyAlignment="1">
      <alignment horizontal="center" wrapText="1"/>
    </xf>
    <xf numFmtId="165" fontId="3" fillId="0" borderId="44" xfId="0" applyNumberFormat="1" applyFont="1" applyFill="1" applyBorder="1"/>
    <xf numFmtId="3" fontId="3" fillId="0" borderId="31" xfId="1" applyNumberFormat="1" applyFont="1" applyFill="1" applyBorder="1" applyProtection="1">
      <protection locked="0"/>
    </xf>
    <xf numFmtId="3" fontId="3" fillId="0" borderId="45" xfId="1" applyNumberFormat="1" applyFont="1" applyFill="1" applyBorder="1" applyProtection="1">
      <protection locked="0"/>
    </xf>
    <xf numFmtId="165" fontId="3" fillId="0" borderId="4" xfId="0" applyNumberFormat="1" applyFont="1" applyFill="1" applyBorder="1" applyAlignment="1">
      <alignment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65" fontId="3" fillId="0" borderId="8" xfId="2" applyNumberFormat="1" applyFont="1" applyFill="1" applyBorder="1" applyAlignment="1" applyProtection="1">
      <alignment horizontal="right"/>
      <protection locked="0"/>
    </xf>
    <xf numFmtId="165" fontId="3" fillId="0" borderId="29" xfId="2" applyNumberFormat="1" applyFont="1" applyFill="1" applyBorder="1" applyAlignment="1" applyProtection="1">
      <alignment horizontal="right"/>
      <protection locked="0"/>
    </xf>
    <xf numFmtId="165" fontId="3" fillId="0" borderId="12" xfId="2" applyNumberFormat="1" applyFont="1" applyFill="1" applyBorder="1" applyAlignment="1" applyProtection="1">
      <alignment horizontal="right"/>
      <protection locked="0"/>
    </xf>
    <xf numFmtId="165" fontId="3" fillId="0" borderId="4" xfId="2" applyNumberFormat="1" applyFont="1" applyFill="1" applyBorder="1" applyAlignment="1">
      <alignment horizontal="right" vertical="center"/>
    </xf>
    <xf numFmtId="0" fontId="4" fillId="0" borderId="32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/>
    <xf numFmtId="3" fontId="3" fillId="0" borderId="19" xfId="1" applyNumberFormat="1" applyFont="1" applyFill="1" applyBorder="1"/>
    <xf numFmtId="3" fontId="3" fillId="0" borderId="19" xfId="1" applyNumberFormat="1" applyFont="1" applyFill="1" applyBorder="1" applyAlignment="1" applyProtection="1">
      <alignment horizontal="right"/>
      <protection locked="0"/>
    </xf>
    <xf numFmtId="43" fontId="0" fillId="0" borderId="0" xfId="1" applyFont="1"/>
    <xf numFmtId="3" fontId="9" fillId="3" borderId="11" xfId="1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3" fontId="3" fillId="0" borderId="43" xfId="0" applyNumberFormat="1" applyFont="1" applyFill="1" applyBorder="1"/>
    <xf numFmtId="3" fontId="6" fillId="0" borderId="43" xfId="0" applyNumberFormat="1" applyFont="1" applyFill="1" applyBorder="1" applyAlignment="1">
      <alignment horizontal="right"/>
    </xf>
    <xf numFmtId="3" fontId="3" fillId="0" borderId="43" xfId="1" applyNumberFormat="1" applyFont="1" applyFill="1" applyBorder="1" applyProtection="1">
      <protection locked="0"/>
    </xf>
    <xf numFmtId="3" fontId="3" fillId="0" borderId="33" xfId="1" applyNumberFormat="1" applyFont="1" applyFill="1" applyBorder="1" applyProtection="1">
      <protection locked="0"/>
    </xf>
    <xf numFmtId="0" fontId="3" fillId="0" borderId="46" xfId="0" applyFont="1" applyFill="1" applyBorder="1"/>
    <xf numFmtId="4" fontId="3" fillId="0" borderId="43" xfId="0" applyNumberFormat="1" applyFont="1" applyFill="1" applyBorder="1"/>
    <xf numFmtId="4" fontId="6" fillId="0" borderId="43" xfId="0" applyNumberFormat="1" applyFont="1" applyFill="1" applyBorder="1" applyAlignment="1">
      <alignment horizontal="right"/>
    </xf>
    <xf numFmtId="4" fontId="3" fillId="0" borderId="43" xfId="1" applyNumberFormat="1" applyFont="1" applyFill="1" applyBorder="1" applyProtection="1">
      <protection locked="0"/>
    </xf>
    <xf numFmtId="4" fontId="3" fillId="0" borderId="16" xfId="1" applyNumberFormat="1" applyFont="1" applyFill="1" applyBorder="1" applyProtection="1">
      <protection locked="0"/>
    </xf>
    <xf numFmtId="4" fontId="6" fillId="0" borderId="14" xfId="0" applyNumberFormat="1" applyFont="1" applyFill="1" applyBorder="1" applyAlignment="1">
      <alignment horizontal="right"/>
    </xf>
    <xf numFmtId="4" fontId="3" fillId="0" borderId="15" xfId="1" applyNumberFormat="1" applyFont="1" applyFill="1" applyBorder="1" applyProtection="1">
      <protection locked="0"/>
    </xf>
    <xf numFmtId="4" fontId="3" fillId="0" borderId="47" xfId="0" applyNumberFormat="1" applyFont="1" applyFill="1" applyBorder="1"/>
    <xf numFmtId="4" fontId="3" fillId="0" borderId="48" xfId="0" applyNumberFormat="1" applyFont="1" applyFill="1" applyBorder="1"/>
    <xf numFmtId="4" fontId="3" fillId="0" borderId="49" xfId="0" applyNumberFormat="1" applyFont="1" applyFill="1" applyBorder="1" applyAlignment="1">
      <alignment vertical="center"/>
    </xf>
    <xf numFmtId="4" fontId="3" fillId="0" borderId="32" xfId="0" applyNumberFormat="1" applyFont="1" applyFill="1" applyBorder="1" applyAlignment="1">
      <alignment horizontal="right"/>
    </xf>
    <xf numFmtId="0" fontId="3" fillId="0" borderId="50" xfId="0" applyFont="1" applyFill="1" applyBorder="1"/>
    <xf numFmtId="3" fontId="3" fillId="0" borderId="51" xfId="0" applyNumberFormat="1" applyFont="1" applyFill="1" applyBorder="1"/>
    <xf numFmtId="165" fontId="3" fillId="0" borderId="43" xfId="0" applyNumberFormat="1" applyFont="1" applyFill="1" applyBorder="1"/>
    <xf numFmtId="0" fontId="4" fillId="0" borderId="52" xfId="0" applyFont="1" applyFill="1" applyBorder="1" applyAlignment="1">
      <alignment vertical="center"/>
    </xf>
    <xf numFmtId="3" fontId="3" fillId="0" borderId="53" xfId="0" applyNumberFormat="1" applyFont="1" applyFill="1" applyBorder="1" applyAlignment="1">
      <alignment vertical="center"/>
    </xf>
    <xf numFmtId="165" fontId="3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3" fillId="0" borderId="54" xfId="0" applyNumberFormat="1" applyFont="1" applyFill="1" applyBorder="1"/>
    <xf numFmtId="165" fontId="3" fillId="0" borderId="12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showGridLines="0" tabSelected="1" zoomScale="75" zoomScaleNormal="75" workbookViewId="0">
      <pane xSplit="1" topLeftCell="B1" activePane="topRight" state="frozen"/>
      <selection pane="topRight" activeCell="W30" sqref="W30"/>
    </sheetView>
  </sheetViews>
  <sheetFormatPr baseColWidth="10" defaultColWidth="11.3984375" defaultRowHeight="14.4" x14ac:dyDescent="0.3"/>
  <cols>
    <col min="1" max="1" width="22" customWidth="1"/>
    <col min="2" max="15" width="8.69921875" customWidth="1"/>
    <col min="16" max="16" width="12.796875" customWidth="1"/>
    <col min="18" max="18" width="22.09765625" customWidth="1"/>
    <col min="19" max="23" width="8.69921875" customWidth="1"/>
    <col min="24" max="24" width="13.19921875" customWidth="1"/>
  </cols>
  <sheetData>
    <row r="1" spans="1:24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4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4" ht="14.95" thickBot="1" x14ac:dyDescent="0.3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4" ht="67.599999999999994" customHeight="1" thickBot="1" x14ac:dyDescent="0.35">
      <c r="A4" s="4" t="s">
        <v>2</v>
      </c>
      <c r="B4" s="5">
        <v>2008</v>
      </c>
      <c r="C4" s="5">
        <v>2009</v>
      </c>
      <c r="D4" s="5">
        <v>2010</v>
      </c>
      <c r="E4" s="5">
        <v>2011</v>
      </c>
      <c r="F4" s="6" t="s">
        <v>3</v>
      </c>
      <c r="G4" s="6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29</v>
      </c>
      <c r="N4" s="7" t="s">
        <v>30</v>
      </c>
      <c r="O4" s="7" t="s">
        <v>33</v>
      </c>
      <c r="P4" s="151" t="s">
        <v>35</v>
      </c>
      <c r="R4" s="4" t="s">
        <v>2</v>
      </c>
      <c r="S4" s="5">
        <v>2008</v>
      </c>
      <c r="T4" s="5">
        <v>2010</v>
      </c>
      <c r="U4" s="7" t="s">
        <v>6</v>
      </c>
      <c r="V4" s="7" t="s">
        <v>30</v>
      </c>
      <c r="W4" s="117">
        <v>2021</v>
      </c>
      <c r="X4" s="85" t="s">
        <v>35</v>
      </c>
    </row>
    <row r="5" spans="1:24" x14ac:dyDescent="0.3">
      <c r="A5" s="46" t="s">
        <v>10</v>
      </c>
      <c r="B5" s="124">
        <v>12449.072</v>
      </c>
      <c r="C5" s="124">
        <v>13115.98</v>
      </c>
      <c r="D5" s="124">
        <v>17543</v>
      </c>
      <c r="E5" s="124">
        <v>21915</v>
      </c>
      <c r="F5" s="125">
        <v>21608.177</v>
      </c>
      <c r="G5" s="126">
        <v>22859.012051028789</v>
      </c>
      <c r="H5" s="75">
        <v>23906.420999999998</v>
      </c>
      <c r="I5" s="75">
        <v>19484.36</v>
      </c>
      <c r="J5" s="75">
        <v>20993.350999999999</v>
      </c>
      <c r="K5" s="75">
        <v>25460.628000000001</v>
      </c>
      <c r="L5" s="75">
        <v>24164.374</v>
      </c>
      <c r="M5" s="75">
        <v>24251</v>
      </c>
      <c r="N5" s="75">
        <v>20939.296999999999</v>
      </c>
      <c r="O5" s="75">
        <v>22810.929</v>
      </c>
      <c r="P5" s="82">
        <f>_xlfn.RRI(13,B5,O5)</f>
        <v>4.7686216496258371E-2</v>
      </c>
      <c r="Q5" s="74"/>
      <c r="R5" s="8" t="s">
        <v>10</v>
      </c>
      <c r="S5" s="9">
        <v>12449.072</v>
      </c>
      <c r="T5" s="9">
        <v>17543</v>
      </c>
      <c r="U5" s="12">
        <v>19484.36</v>
      </c>
      <c r="V5" s="12">
        <v>20939.296999999999</v>
      </c>
      <c r="W5" s="12">
        <f>+O5</f>
        <v>22810.929</v>
      </c>
      <c r="X5" s="82">
        <f>+P5</f>
        <v>4.7686216496258371E-2</v>
      </c>
    </row>
    <row r="6" spans="1:24" x14ac:dyDescent="0.3">
      <c r="A6" s="13" t="s">
        <v>11</v>
      </c>
      <c r="B6" s="14">
        <v>8551.3629999999994</v>
      </c>
      <c r="C6" s="14">
        <v>7071.1360000000004</v>
      </c>
      <c r="D6" s="14">
        <v>7761</v>
      </c>
      <c r="E6" s="14">
        <v>8304</v>
      </c>
      <c r="F6" s="15">
        <v>8361.9470000000001</v>
      </c>
      <c r="G6" s="16">
        <v>8913.3546038027962</v>
      </c>
      <c r="H6" s="17">
        <v>7446.2030000000004</v>
      </c>
      <c r="I6" s="17">
        <v>6730.99</v>
      </c>
      <c r="J6" s="17">
        <v>5956.799</v>
      </c>
      <c r="K6" s="17">
        <v>6239.5609999999997</v>
      </c>
      <c r="L6" s="17">
        <v>6722.3739999999998</v>
      </c>
      <c r="M6" s="17">
        <v>7386</v>
      </c>
      <c r="N6" s="75">
        <v>7424.7209999999995</v>
      </c>
      <c r="O6" s="75">
        <v>8505.7129999999997</v>
      </c>
      <c r="P6" s="83">
        <f>_xlfn.RRI(13,B6,O6)</f>
        <v>-4.1165602137449575E-4</v>
      </c>
      <c r="Q6" s="74"/>
      <c r="R6" s="13" t="s">
        <v>11</v>
      </c>
      <c r="S6" s="14">
        <v>8551.3629999999994</v>
      </c>
      <c r="T6" s="14">
        <v>7761</v>
      </c>
      <c r="U6" s="17">
        <v>6730.99</v>
      </c>
      <c r="V6" s="75">
        <v>7424.7209999999995</v>
      </c>
      <c r="W6" s="75">
        <f t="shared" ref="W6:W16" si="0">+O6</f>
        <v>8505.7129999999997</v>
      </c>
      <c r="X6" s="83">
        <f t="shared" ref="X6:X17" si="1">+P6</f>
        <v>-4.1165602137449575E-4</v>
      </c>
    </row>
    <row r="7" spans="1:24" x14ac:dyDescent="0.3">
      <c r="A7" s="13" t="s">
        <v>13</v>
      </c>
      <c r="B7" s="14">
        <v>3241.7820000000002</v>
      </c>
      <c r="C7" s="14">
        <v>3331.9270000000001</v>
      </c>
      <c r="D7" s="14">
        <v>4018</v>
      </c>
      <c r="E7" s="14">
        <v>4931</v>
      </c>
      <c r="F7" s="15">
        <v>5571.0789999999997</v>
      </c>
      <c r="G7" s="16">
        <v>5760.3893924020458</v>
      </c>
      <c r="H7" s="17">
        <v>5264.1220000000003</v>
      </c>
      <c r="I7" s="17">
        <v>5851.9759999999997</v>
      </c>
      <c r="J7" s="17">
        <v>5376.76</v>
      </c>
      <c r="K7" s="17">
        <v>6174.5450000000001</v>
      </c>
      <c r="L7" s="17">
        <v>4874.4780000000001</v>
      </c>
      <c r="M7" s="17">
        <v>4675</v>
      </c>
      <c r="N7" s="17">
        <v>4791.143</v>
      </c>
      <c r="O7" s="17">
        <v>6028.0230000000001</v>
      </c>
      <c r="P7" s="83">
        <f t="shared" ref="P7:P16" si="2">_xlfn.RRI(13,B7,O7)</f>
        <v>4.8871758333343562E-2</v>
      </c>
      <c r="Q7" s="74"/>
      <c r="R7" s="13" t="s">
        <v>13</v>
      </c>
      <c r="S7" s="14">
        <v>3241.7820000000002</v>
      </c>
      <c r="T7" s="14">
        <v>4018</v>
      </c>
      <c r="U7" s="17">
        <v>5851.9759999999997</v>
      </c>
      <c r="V7" s="17">
        <v>4791.143</v>
      </c>
      <c r="W7" s="17">
        <f t="shared" si="0"/>
        <v>6028.0230000000001</v>
      </c>
      <c r="X7" s="83">
        <f t="shared" si="1"/>
        <v>4.8871758333343562E-2</v>
      </c>
    </row>
    <row r="8" spans="1:24" x14ac:dyDescent="0.3">
      <c r="A8" s="13" t="s">
        <v>14</v>
      </c>
      <c r="B8" s="14">
        <v>1609.0119999999999</v>
      </c>
      <c r="C8" s="14">
        <v>1505.5440000000001</v>
      </c>
      <c r="D8" s="14">
        <v>1805</v>
      </c>
      <c r="E8" s="14">
        <v>1995</v>
      </c>
      <c r="F8" s="15">
        <v>2123.9940000000001</v>
      </c>
      <c r="G8" s="16">
        <v>1940.4727468825045</v>
      </c>
      <c r="H8" s="17">
        <v>1998.864</v>
      </c>
      <c r="I8" s="17">
        <v>1652.2149999999999</v>
      </c>
      <c r="J8" s="17">
        <v>1706.251</v>
      </c>
      <c r="K8" s="17">
        <v>1892.204</v>
      </c>
      <c r="L8" s="17">
        <v>1928.884</v>
      </c>
      <c r="M8" s="17">
        <v>1620</v>
      </c>
      <c r="N8" s="17">
        <v>1549.6610000000001</v>
      </c>
      <c r="O8" s="17">
        <v>1754.107</v>
      </c>
      <c r="P8" s="83">
        <f t="shared" si="2"/>
        <v>6.6636090480345356E-3</v>
      </c>
      <c r="Q8" s="74"/>
      <c r="R8" s="13" t="s">
        <v>14</v>
      </c>
      <c r="S8" s="14">
        <v>1609.0119999999999</v>
      </c>
      <c r="T8" s="14">
        <v>1805</v>
      </c>
      <c r="U8" s="17">
        <v>1652.2149999999999</v>
      </c>
      <c r="V8" s="17">
        <v>1549.6610000000001</v>
      </c>
      <c r="W8" s="17">
        <f t="shared" si="0"/>
        <v>1754.107</v>
      </c>
      <c r="X8" s="83">
        <f t="shared" si="1"/>
        <v>6.6636090480345356E-3</v>
      </c>
    </row>
    <row r="9" spans="1:24" x14ac:dyDescent="0.3">
      <c r="A9" s="13" t="s">
        <v>15</v>
      </c>
      <c r="B9" s="14">
        <v>1071.8820000000001</v>
      </c>
      <c r="C9" s="14">
        <v>1064.354</v>
      </c>
      <c r="D9" s="14">
        <v>1181</v>
      </c>
      <c r="E9" s="14">
        <v>1318</v>
      </c>
      <c r="F9" s="15">
        <v>1433.7049999999999</v>
      </c>
      <c r="G9" s="16">
        <v>1530.6932914566253</v>
      </c>
      <c r="H9" s="17">
        <v>1601.6089999999999</v>
      </c>
      <c r="I9" s="17">
        <v>1758.2840000000001</v>
      </c>
      <c r="J9" s="17">
        <v>1404.3979999999999</v>
      </c>
      <c r="K9" s="17">
        <v>1958.3119999999999</v>
      </c>
      <c r="L9" s="17">
        <v>1974.2360000000001</v>
      </c>
      <c r="M9" s="17">
        <v>1937</v>
      </c>
      <c r="N9" s="17">
        <v>2175.86</v>
      </c>
      <c r="O9" s="17">
        <v>2522</v>
      </c>
      <c r="P9" s="83">
        <f t="shared" si="2"/>
        <v>6.8032502904532777E-2</v>
      </c>
      <c r="Q9" s="74"/>
      <c r="R9" s="13" t="s">
        <v>15</v>
      </c>
      <c r="S9" s="14">
        <v>1071.8820000000001</v>
      </c>
      <c r="T9" s="14">
        <v>1181</v>
      </c>
      <c r="U9" s="17">
        <v>1758.2840000000001</v>
      </c>
      <c r="V9" s="17">
        <v>2175.86</v>
      </c>
      <c r="W9" s="17">
        <f t="shared" si="0"/>
        <v>2522</v>
      </c>
      <c r="X9" s="83">
        <f t="shared" si="1"/>
        <v>6.8032502904532777E-2</v>
      </c>
    </row>
    <row r="10" spans="1:24" x14ac:dyDescent="0.3">
      <c r="A10" s="13" t="s">
        <v>16</v>
      </c>
      <c r="B10" s="14">
        <v>1059.3130000000001</v>
      </c>
      <c r="C10" s="14">
        <v>1040.5989999999999</v>
      </c>
      <c r="D10" s="14">
        <v>1207</v>
      </c>
      <c r="E10" s="14">
        <v>1398</v>
      </c>
      <c r="F10" s="15">
        <v>1502.2660000000001</v>
      </c>
      <c r="G10" s="16">
        <v>1583.7104221834545</v>
      </c>
      <c r="H10" s="17">
        <v>1560.337</v>
      </c>
      <c r="I10" s="17">
        <v>1539.7429999999999</v>
      </c>
      <c r="J10" s="17">
        <v>1611.779</v>
      </c>
      <c r="K10" s="17">
        <v>1733.4349999999999</v>
      </c>
      <c r="L10" s="17">
        <v>1841.5429999999999</v>
      </c>
      <c r="M10" s="17">
        <v>1745</v>
      </c>
      <c r="N10" s="17">
        <v>1617.1890000000001</v>
      </c>
      <c r="O10" s="17">
        <v>2049.4430000000002</v>
      </c>
      <c r="P10" s="83">
        <f t="shared" si="2"/>
        <v>5.2075825876300552E-2</v>
      </c>
      <c r="Q10" s="74"/>
      <c r="R10" s="13" t="s">
        <v>16</v>
      </c>
      <c r="S10" s="14">
        <v>1059.3130000000001</v>
      </c>
      <c r="T10" s="14">
        <v>1207</v>
      </c>
      <c r="U10" s="17">
        <v>1539.7429999999999</v>
      </c>
      <c r="V10" s="17">
        <v>1617.1890000000001</v>
      </c>
      <c r="W10" s="17">
        <f t="shared" si="0"/>
        <v>2049.4430000000002</v>
      </c>
      <c r="X10" s="83">
        <f t="shared" si="1"/>
        <v>5.2075825876300552E-2</v>
      </c>
    </row>
    <row r="11" spans="1:24" x14ac:dyDescent="0.3">
      <c r="A11" s="13" t="s">
        <v>17</v>
      </c>
      <c r="B11" s="14">
        <v>678.70699999999999</v>
      </c>
      <c r="C11" s="14">
        <v>742.30799999999999</v>
      </c>
      <c r="D11" s="14">
        <v>825</v>
      </c>
      <c r="E11" s="14">
        <v>923</v>
      </c>
      <c r="F11" s="15">
        <v>976.85400000000004</v>
      </c>
      <c r="G11" s="16">
        <v>1044.3228875783996</v>
      </c>
      <c r="H11" s="17">
        <v>1126.1010000000001</v>
      </c>
      <c r="I11" s="17">
        <v>1172.433</v>
      </c>
      <c r="J11" s="17">
        <v>1165.636</v>
      </c>
      <c r="K11" s="17">
        <v>1267.2539999999999</v>
      </c>
      <c r="L11" s="17">
        <v>1339.107</v>
      </c>
      <c r="M11" s="17">
        <v>1392</v>
      </c>
      <c r="N11" s="17">
        <v>1551.627</v>
      </c>
      <c r="O11" s="17">
        <v>1703.2729999999999</v>
      </c>
      <c r="P11" s="83">
        <f t="shared" si="2"/>
        <v>7.3343202606065194E-2</v>
      </c>
      <c r="Q11" s="74"/>
      <c r="R11" s="13" t="s">
        <v>17</v>
      </c>
      <c r="S11" s="14">
        <v>678.70699999999999</v>
      </c>
      <c r="T11" s="14">
        <v>825</v>
      </c>
      <c r="U11" s="17">
        <v>1172.433</v>
      </c>
      <c r="V11" s="17">
        <v>1551.627</v>
      </c>
      <c r="W11" s="17">
        <f t="shared" si="0"/>
        <v>1703.2729999999999</v>
      </c>
      <c r="X11" s="83">
        <f t="shared" si="1"/>
        <v>7.3343202606065194E-2</v>
      </c>
    </row>
    <row r="12" spans="1:24" x14ac:dyDescent="0.3">
      <c r="A12" s="13" t="s">
        <v>18</v>
      </c>
      <c r="B12" s="14">
        <v>647.16999999999996</v>
      </c>
      <c r="C12" s="14">
        <v>618.1</v>
      </c>
      <c r="D12" s="14">
        <v>722</v>
      </c>
      <c r="E12" s="14">
        <v>811</v>
      </c>
      <c r="F12" s="15">
        <v>924.97799999999995</v>
      </c>
      <c r="G12" s="16">
        <v>976.70697398901939</v>
      </c>
      <c r="H12" s="17">
        <v>918.47</v>
      </c>
      <c r="I12" s="17">
        <v>907.42100000000005</v>
      </c>
      <c r="J12" s="17">
        <v>907.846</v>
      </c>
      <c r="K12" s="17">
        <v>899.19100000000003</v>
      </c>
      <c r="L12" s="17">
        <v>902.84900000000005</v>
      </c>
      <c r="M12" s="17">
        <v>846</v>
      </c>
      <c r="N12" s="17">
        <v>1010.96</v>
      </c>
      <c r="O12" s="17">
        <v>1061.8399999999999</v>
      </c>
      <c r="P12" s="83">
        <f t="shared" si="2"/>
        <v>3.8823086362902881E-2</v>
      </c>
      <c r="Q12" s="74"/>
      <c r="R12" s="13" t="s">
        <v>18</v>
      </c>
      <c r="S12" s="14">
        <v>647.16999999999996</v>
      </c>
      <c r="T12" s="14">
        <v>722</v>
      </c>
      <c r="U12" s="17">
        <v>907.42100000000005</v>
      </c>
      <c r="V12" s="17">
        <v>1010.96</v>
      </c>
      <c r="W12" s="17">
        <f t="shared" si="0"/>
        <v>1061.8399999999999</v>
      </c>
      <c r="X12" s="83">
        <f t="shared" si="1"/>
        <v>3.8823086362902881E-2</v>
      </c>
    </row>
    <row r="13" spans="1:24" x14ac:dyDescent="0.3">
      <c r="A13" s="13" t="s">
        <v>19</v>
      </c>
      <c r="B13" s="14">
        <v>350.62799999999999</v>
      </c>
      <c r="C13" s="14">
        <v>378.82600000000002</v>
      </c>
      <c r="D13" s="14">
        <v>421</v>
      </c>
      <c r="E13" s="14">
        <v>434</v>
      </c>
      <c r="F13" s="15">
        <v>460.12900000000002</v>
      </c>
      <c r="G13" s="16">
        <v>509.58281244997596</v>
      </c>
      <c r="H13" s="17">
        <v>517.13499999999999</v>
      </c>
      <c r="I13" s="17">
        <v>501.363</v>
      </c>
      <c r="J13" s="17">
        <v>435.05200000000002</v>
      </c>
      <c r="K13" s="17">
        <v>475.31727892456007</v>
      </c>
      <c r="L13" s="17">
        <v>684.55399999999997</v>
      </c>
      <c r="M13" s="17">
        <v>519</v>
      </c>
      <c r="N13" s="17">
        <v>736</v>
      </c>
      <c r="O13" s="17">
        <v>606.70600000000002</v>
      </c>
      <c r="P13" s="83">
        <f t="shared" si="2"/>
        <v>4.3080490920940795E-2</v>
      </c>
      <c r="Q13" s="74"/>
      <c r="R13" s="13" t="s">
        <v>19</v>
      </c>
      <c r="S13" s="14">
        <v>350.62799999999999</v>
      </c>
      <c r="T13" s="14">
        <v>421</v>
      </c>
      <c r="U13" s="17">
        <v>501.363</v>
      </c>
      <c r="V13" s="17">
        <v>736</v>
      </c>
      <c r="W13" s="17">
        <f t="shared" si="0"/>
        <v>606.70600000000002</v>
      </c>
      <c r="X13" s="83">
        <f t="shared" si="1"/>
        <v>4.3080490920940795E-2</v>
      </c>
    </row>
    <row r="14" spans="1:24" x14ac:dyDescent="0.3">
      <c r="A14" s="13" t="s">
        <v>20</v>
      </c>
      <c r="B14" s="14">
        <v>259.24099999999999</v>
      </c>
      <c r="C14" s="14">
        <v>284.41300000000001</v>
      </c>
      <c r="D14" s="14">
        <v>332</v>
      </c>
      <c r="E14" s="14">
        <v>372</v>
      </c>
      <c r="F14" s="15">
        <v>359.75599999999997</v>
      </c>
      <c r="G14" s="16">
        <v>384.94350624312199</v>
      </c>
      <c r="H14" s="17">
        <v>365.22399999999999</v>
      </c>
      <c r="I14" s="17">
        <v>341.18099999999998</v>
      </c>
      <c r="J14" s="17">
        <v>348.69600000000003</v>
      </c>
      <c r="K14" s="17">
        <v>392.637</v>
      </c>
      <c r="L14" s="17">
        <v>386.92099999999999</v>
      </c>
      <c r="M14" s="17">
        <v>336</v>
      </c>
      <c r="N14" s="17">
        <v>347.82100000000003</v>
      </c>
      <c r="O14" s="17">
        <v>357.59443800000003</v>
      </c>
      <c r="P14" s="83">
        <f t="shared" si="2"/>
        <v>2.5050257362949413E-2</v>
      </c>
      <c r="Q14" s="74"/>
      <c r="R14" s="13" t="s">
        <v>20</v>
      </c>
      <c r="S14" s="14">
        <v>259.24099999999999</v>
      </c>
      <c r="T14" s="14">
        <v>332</v>
      </c>
      <c r="U14" s="17">
        <v>341.18099999999998</v>
      </c>
      <c r="V14" s="17">
        <v>347.82100000000003</v>
      </c>
      <c r="W14" s="17">
        <f t="shared" si="0"/>
        <v>357.59443800000003</v>
      </c>
      <c r="X14" s="83">
        <f t="shared" si="1"/>
        <v>2.5050257362949413E-2</v>
      </c>
    </row>
    <row r="15" spans="1:24" x14ac:dyDescent="0.3">
      <c r="A15" s="13" t="s">
        <v>21</v>
      </c>
      <c r="B15" s="14">
        <v>195.268924</v>
      </c>
      <c r="C15" s="14">
        <v>174.53587100000001</v>
      </c>
      <c r="D15" s="14">
        <v>199</v>
      </c>
      <c r="E15" s="14">
        <v>248</v>
      </c>
      <c r="F15" s="14">
        <v>256</v>
      </c>
      <c r="G15" s="16">
        <v>295.47030040005899</v>
      </c>
      <c r="H15" s="16">
        <v>305.5139433554603</v>
      </c>
      <c r="I15" s="16">
        <v>284.02168177912029</v>
      </c>
      <c r="J15" s="17">
        <v>267.08314181797039</v>
      </c>
      <c r="K15" s="17">
        <v>305.48820802761998</v>
      </c>
      <c r="L15" s="17">
        <v>294.17086621366985</v>
      </c>
      <c r="M15" s="17">
        <v>394</v>
      </c>
      <c r="N15" s="17">
        <v>376</v>
      </c>
      <c r="O15" s="17">
        <v>478.079994</v>
      </c>
      <c r="P15" s="83">
        <f t="shared" si="2"/>
        <v>7.1304378190628404E-2</v>
      </c>
      <c r="Q15" s="74"/>
      <c r="R15" s="13" t="s">
        <v>21</v>
      </c>
      <c r="S15" s="14">
        <v>195.268924</v>
      </c>
      <c r="T15" s="14">
        <v>199</v>
      </c>
      <c r="U15" s="16">
        <v>284.02168177912029</v>
      </c>
      <c r="V15" s="17">
        <v>376</v>
      </c>
      <c r="W15" s="17">
        <f t="shared" si="0"/>
        <v>478.079994</v>
      </c>
      <c r="X15" s="83">
        <f t="shared" si="1"/>
        <v>7.1304378190628404E-2</v>
      </c>
    </row>
    <row r="16" spans="1:24" ht="14.95" thickBot="1" x14ac:dyDescent="0.35">
      <c r="A16" s="18" t="s">
        <v>22</v>
      </c>
      <c r="B16" s="19">
        <v>149.276926</v>
      </c>
      <c r="C16" s="19">
        <v>185.70705100000001</v>
      </c>
      <c r="D16" s="19">
        <v>192</v>
      </c>
      <c r="E16" s="19">
        <v>249</v>
      </c>
      <c r="F16" s="19">
        <v>238.51900000000001</v>
      </c>
      <c r="G16" s="20">
        <v>275.0604133448</v>
      </c>
      <c r="H16" s="20">
        <v>278.12961372870939</v>
      </c>
      <c r="I16" s="20">
        <v>307.47807182351931</v>
      </c>
      <c r="J16" s="21">
        <v>347.35944167711972</v>
      </c>
      <c r="K16" s="21">
        <v>378.14630312560001</v>
      </c>
      <c r="L16" s="22">
        <v>362.88728803694022</v>
      </c>
      <c r="M16" s="17">
        <v>363</v>
      </c>
      <c r="N16" s="22">
        <v>418</v>
      </c>
      <c r="O16" s="22">
        <v>480.76715899999999</v>
      </c>
      <c r="P16" s="84">
        <f t="shared" si="2"/>
        <v>9.4138928245393938E-2</v>
      </c>
      <c r="Q16" s="74"/>
      <c r="R16" s="18" t="s">
        <v>22</v>
      </c>
      <c r="S16" s="19">
        <v>149.276926</v>
      </c>
      <c r="T16" s="19">
        <v>192</v>
      </c>
      <c r="U16" s="20">
        <v>307.47807182351931</v>
      </c>
      <c r="V16" s="22">
        <v>418</v>
      </c>
      <c r="W16" s="22">
        <f t="shared" si="0"/>
        <v>480.76715899999999</v>
      </c>
      <c r="X16" s="84">
        <f t="shared" si="1"/>
        <v>9.4138928245393938E-2</v>
      </c>
    </row>
    <row r="17" spans="1:24" ht="14.95" thickBot="1" x14ac:dyDescent="0.35">
      <c r="A17" s="4" t="s">
        <v>23</v>
      </c>
      <c r="B17" s="23">
        <f t="shared" ref="B17:O17" si="3">SUM(B5:B16)</f>
        <v>30262.715849999997</v>
      </c>
      <c r="C17" s="23">
        <f t="shared" si="3"/>
        <v>29513.429922000003</v>
      </c>
      <c r="D17" s="23">
        <f t="shared" si="3"/>
        <v>36206</v>
      </c>
      <c r="E17" s="23">
        <f t="shared" si="3"/>
        <v>42898</v>
      </c>
      <c r="F17" s="23">
        <f t="shared" si="3"/>
        <v>43817.40400000001</v>
      </c>
      <c r="G17" s="24">
        <f t="shared" si="3"/>
        <v>46073.719401761598</v>
      </c>
      <c r="H17" s="25">
        <f t="shared" si="3"/>
        <v>45288.129557084168</v>
      </c>
      <c r="I17" s="25">
        <f t="shared" si="3"/>
        <v>40531.465753602635</v>
      </c>
      <c r="J17" s="25">
        <f t="shared" si="3"/>
        <v>40521.010583495095</v>
      </c>
      <c r="K17" s="25">
        <f t="shared" si="3"/>
        <v>47176.718790077772</v>
      </c>
      <c r="L17" s="25">
        <f t="shared" si="3"/>
        <v>45476.378154250611</v>
      </c>
      <c r="M17" s="25">
        <f t="shared" si="3"/>
        <v>45464</v>
      </c>
      <c r="N17" s="25">
        <f t="shared" si="3"/>
        <v>42938.278999999995</v>
      </c>
      <c r="O17" s="25">
        <f t="shared" si="3"/>
        <v>48358.475590999995</v>
      </c>
      <c r="P17" s="88">
        <f>_xlfn.RRI(13,B17,O17)</f>
        <v>3.6713665455268885E-2</v>
      </c>
      <c r="Q17" s="74"/>
      <c r="R17" s="4" t="s">
        <v>23</v>
      </c>
      <c r="S17" s="23">
        <f t="shared" ref="S17" si="4">SUM(S5:S16)</f>
        <v>30262.715849999997</v>
      </c>
      <c r="T17" s="23">
        <v>36206</v>
      </c>
      <c r="U17" s="25">
        <v>40531.465753602635</v>
      </c>
      <c r="V17" s="25">
        <v>42938.278999999995</v>
      </c>
      <c r="W17" s="25">
        <f>+O17</f>
        <v>48358.475590999995</v>
      </c>
      <c r="X17" s="81">
        <f t="shared" si="1"/>
        <v>3.6713665455268885E-2</v>
      </c>
    </row>
    <row r="18" spans="1:24" x14ac:dyDescent="0.3">
      <c r="A18" s="26" t="s">
        <v>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24" x14ac:dyDescent="0.3">
      <c r="A19" s="2"/>
      <c r="B19" s="2"/>
      <c r="C19" s="2"/>
      <c r="D19" s="27"/>
      <c r="E19" s="2"/>
      <c r="F19" s="2"/>
      <c r="G19" s="2"/>
      <c r="H19" s="2"/>
      <c r="I19" s="2"/>
      <c r="J19" s="27"/>
      <c r="K19" s="89"/>
      <c r="L19" s="89"/>
      <c r="M19" s="27"/>
      <c r="N19" s="89"/>
      <c r="O19" s="89"/>
      <c r="P19" s="2"/>
    </row>
    <row r="20" spans="1:24" x14ac:dyDescent="0.3">
      <c r="A20" s="2"/>
      <c r="B20" s="2"/>
      <c r="C20" s="2"/>
      <c r="D20" s="27"/>
      <c r="E20" s="2"/>
      <c r="F20" s="2"/>
      <c r="G20" s="2"/>
      <c r="H20" s="2"/>
      <c r="I20" s="2"/>
      <c r="J20" s="27"/>
      <c r="K20" s="89"/>
      <c r="L20" s="89"/>
      <c r="M20" s="27"/>
      <c r="N20" s="2"/>
      <c r="O20" s="2"/>
      <c r="P20" s="2"/>
    </row>
    <row r="21" spans="1:24" x14ac:dyDescent="0.3">
      <c r="A21" s="2"/>
      <c r="B21" s="2"/>
      <c r="C21" s="2"/>
      <c r="D21" s="27"/>
      <c r="E21" s="2"/>
      <c r="F21" s="2"/>
      <c r="G21" s="2"/>
      <c r="H21" s="2"/>
      <c r="I21" s="2"/>
      <c r="J21" s="27"/>
      <c r="K21" s="89"/>
      <c r="L21" s="89"/>
      <c r="M21" s="27"/>
      <c r="N21" s="2"/>
      <c r="O21" s="2"/>
      <c r="P21" s="2"/>
    </row>
    <row r="22" spans="1:24" x14ac:dyDescent="0.3">
      <c r="A22" s="2"/>
      <c r="B22" s="2"/>
      <c r="C22" s="2"/>
      <c r="D22" s="27"/>
      <c r="E22" s="2"/>
      <c r="F22" s="2"/>
      <c r="G22" s="2"/>
      <c r="H22" s="2"/>
      <c r="I22" s="2"/>
      <c r="J22" s="27"/>
      <c r="K22" s="89"/>
      <c r="L22" s="89"/>
      <c r="M22" s="27"/>
      <c r="N22" s="2"/>
      <c r="O22" s="2"/>
      <c r="P22" s="2"/>
    </row>
    <row r="23" spans="1:24" x14ac:dyDescent="0.3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4" x14ac:dyDescent="0.3">
      <c r="A24" s="1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4" ht="14.95" thickBot="1" x14ac:dyDescent="0.35">
      <c r="A25" s="2"/>
      <c r="B25" s="2"/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24" ht="23.3" customHeight="1" x14ac:dyDescent="0.3">
      <c r="A26" s="97" t="s">
        <v>2</v>
      </c>
      <c r="B26" s="100"/>
      <c r="C26" s="95">
        <v>2009</v>
      </c>
      <c r="D26" s="95">
        <v>2010</v>
      </c>
      <c r="E26" s="95">
        <v>2011</v>
      </c>
      <c r="F26" s="96" t="s">
        <v>3</v>
      </c>
      <c r="G26" s="96" t="s">
        <v>4</v>
      </c>
      <c r="H26" s="96" t="s">
        <v>5</v>
      </c>
      <c r="I26" s="96" t="s">
        <v>6</v>
      </c>
      <c r="J26" s="96" t="s">
        <v>7</v>
      </c>
      <c r="K26" s="96" t="s">
        <v>8</v>
      </c>
      <c r="L26" s="96" t="s">
        <v>9</v>
      </c>
      <c r="M26" s="96" t="s">
        <v>29</v>
      </c>
      <c r="N26" s="96" t="s">
        <v>30</v>
      </c>
      <c r="O26" s="116">
        <v>2021</v>
      </c>
      <c r="P26" s="90"/>
    </row>
    <row r="27" spans="1:24" x14ac:dyDescent="0.3">
      <c r="A27" s="98" t="s">
        <v>10</v>
      </c>
      <c r="B27" s="101"/>
      <c r="C27" s="94">
        <f>+C5/B5-1</f>
        <v>5.3570900706494395E-2</v>
      </c>
      <c r="D27" s="94">
        <f t="shared" ref="D27:N27" si="5">+D5/C5-1</f>
        <v>0.33752872450247717</v>
      </c>
      <c r="E27" s="94">
        <f t="shared" si="5"/>
        <v>0.24921621159436813</v>
      </c>
      <c r="F27" s="94">
        <f t="shared" si="5"/>
        <v>-1.4000593201003886E-2</v>
      </c>
      <c r="G27" s="94">
        <f t="shared" si="5"/>
        <v>5.7887116114829551E-2</v>
      </c>
      <c r="H27" s="94">
        <f t="shared" si="5"/>
        <v>4.5820394452439572E-2</v>
      </c>
      <c r="I27" s="94">
        <f t="shared" si="5"/>
        <v>-0.18497377754704469</v>
      </c>
      <c r="J27" s="94">
        <f t="shared" si="5"/>
        <v>7.7446269726077599E-2</v>
      </c>
      <c r="K27" s="94">
        <f t="shared" si="5"/>
        <v>0.21279485109356777</v>
      </c>
      <c r="L27" s="94">
        <f t="shared" si="5"/>
        <v>-5.0912098476125545E-2</v>
      </c>
      <c r="M27" s="94">
        <f t="shared" si="5"/>
        <v>3.5848642302920286E-3</v>
      </c>
      <c r="N27" s="94">
        <f t="shared" si="5"/>
        <v>-0.13655944084780014</v>
      </c>
      <c r="O27" s="152">
        <f>(O5/N5)-1</f>
        <v>8.9383707581013994E-2</v>
      </c>
      <c r="P27" s="91"/>
    </row>
    <row r="28" spans="1:24" x14ac:dyDescent="0.3">
      <c r="A28" s="99" t="s">
        <v>11</v>
      </c>
      <c r="B28" s="102"/>
      <c r="C28" s="92">
        <f t="shared" ref="C28:N39" si="6">+C6/B6-1</f>
        <v>-0.17309837040013376</v>
      </c>
      <c r="D28" s="92">
        <f t="shared" si="6"/>
        <v>9.7560561697582981E-2</v>
      </c>
      <c r="E28" s="92">
        <f t="shared" si="6"/>
        <v>6.9965210668728295E-2</v>
      </c>
      <c r="F28" s="92">
        <f t="shared" si="6"/>
        <v>6.9782032755298928E-3</v>
      </c>
      <c r="G28" s="92">
        <f t="shared" si="6"/>
        <v>6.5942489686049877E-2</v>
      </c>
      <c r="H28" s="92">
        <f t="shared" si="6"/>
        <v>-0.16460150740293111</v>
      </c>
      <c r="I28" s="92">
        <f t="shared" si="6"/>
        <v>-9.6050698590946393E-2</v>
      </c>
      <c r="J28" s="92">
        <f t="shared" si="6"/>
        <v>-0.11501889023754308</v>
      </c>
      <c r="K28" s="92">
        <f t="shared" si="6"/>
        <v>4.74687831501448E-2</v>
      </c>
      <c r="L28" s="92">
        <f t="shared" si="6"/>
        <v>7.7379322038842124E-2</v>
      </c>
      <c r="M28" s="92">
        <f t="shared" si="6"/>
        <v>9.8718994212461331E-2</v>
      </c>
      <c r="N28" s="92">
        <f t="shared" si="6"/>
        <v>5.242485783915507E-3</v>
      </c>
      <c r="O28" s="153">
        <f t="shared" ref="O28:O39" si="7">(O6/N6)-1</f>
        <v>0.14559361893867795</v>
      </c>
      <c r="P28" s="91"/>
    </row>
    <row r="29" spans="1:24" x14ac:dyDescent="0.3">
      <c r="A29" s="99" t="s">
        <v>13</v>
      </c>
      <c r="B29" s="102"/>
      <c r="C29" s="92">
        <f t="shared" si="6"/>
        <v>2.780723688391129E-2</v>
      </c>
      <c r="D29" s="92">
        <f t="shared" si="6"/>
        <v>0.20590877291129117</v>
      </c>
      <c r="E29" s="92">
        <f t="shared" si="6"/>
        <v>0.22722747635639617</v>
      </c>
      <c r="F29" s="92">
        <f t="shared" si="6"/>
        <v>0.12980713851145809</v>
      </c>
      <c r="G29" s="92">
        <f t="shared" si="6"/>
        <v>3.3980920464787179E-2</v>
      </c>
      <c r="H29" s="92">
        <f t="shared" si="6"/>
        <v>-8.615170930226046E-2</v>
      </c>
      <c r="I29" s="92">
        <f t="shared" si="6"/>
        <v>0.1116718039589506</v>
      </c>
      <c r="J29" s="92">
        <f t="shared" si="6"/>
        <v>-8.1206074666061445E-2</v>
      </c>
      <c r="K29" s="92">
        <f t="shared" si="6"/>
        <v>0.14837653159151598</v>
      </c>
      <c r="L29" s="92">
        <f t="shared" si="6"/>
        <v>-0.21055268039993225</v>
      </c>
      <c r="M29" s="92">
        <f t="shared" si="6"/>
        <v>-4.0922946005705674E-2</v>
      </c>
      <c r="N29" s="92">
        <f t="shared" si="6"/>
        <v>2.4843422459893016E-2</v>
      </c>
      <c r="O29" s="153">
        <f t="shared" si="7"/>
        <v>0.25815969174787723</v>
      </c>
      <c r="P29" s="91"/>
    </row>
    <row r="30" spans="1:24" x14ac:dyDescent="0.3">
      <c r="A30" s="99" t="s">
        <v>14</v>
      </c>
      <c r="B30" s="102"/>
      <c r="C30" s="92">
        <f t="shared" si="6"/>
        <v>-6.430530039552218E-2</v>
      </c>
      <c r="D30" s="92">
        <f t="shared" si="6"/>
        <v>0.19890219083600336</v>
      </c>
      <c r="E30" s="92">
        <f t="shared" si="6"/>
        <v>0.10526315789473695</v>
      </c>
      <c r="F30" s="92">
        <f t="shared" si="6"/>
        <v>6.4658646616541526E-2</v>
      </c>
      <c r="G30" s="92">
        <f t="shared" si="6"/>
        <v>-8.6403847241327325E-2</v>
      </c>
      <c r="H30" s="92">
        <f t="shared" si="6"/>
        <v>3.0091251325897295E-2</v>
      </c>
      <c r="I30" s="92">
        <f t="shared" si="6"/>
        <v>-0.17342300426642343</v>
      </c>
      <c r="J30" s="92">
        <f t="shared" si="6"/>
        <v>3.2705186673647191E-2</v>
      </c>
      <c r="K30" s="92">
        <f t="shared" si="6"/>
        <v>0.10898337935040048</v>
      </c>
      <c r="L30" s="92">
        <f t="shared" si="6"/>
        <v>1.9384802061511275E-2</v>
      </c>
      <c r="M30" s="92">
        <f t="shared" si="6"/>
        <v>-0.16013612016067325</v>
      </c>
      <c r="N30" s="92">
        <f t="shared" si="6"/>
        <v>-4.3419135802469144E-2</v>
      </c>
      <c r="O30" s="153">
        <f t="shared" si="7"/>
        <v>0.13192949941955034</v>
      </c>
      <c r="P30" s="91"/>
    </row>
    <row r="31" spans="1:24" x14ac:dyDescent="0.3">
      <c r="A31" s="99" t="s">
        <v>15</v>
      </c>
      <c r="B31" s="102"/>
      <c r="C31" s="92">
        <f t="shared" si="6"/>
        <v>-7.0231611315424436E-3</v>
      </c>
      <c r="D31" s="92">
        <f t="shared" si="6"/>
        <v>0.10959323683661637</v>
      </c>
      <c r="E31" s="92">
        <f t="shared" si="6"/>
        <v>0.11600338696020329</v>
      </c>
      <c r="F31" s="92">
        <f t="shared" si="6"/>
        <v>8.7788315629741875E-2</v>
      </c>
      <c r="G31" s="92">
        <f t="shared" si="6"/>
        <v>6.7648708386052414E-2</v>
      </c>
      <c r="H31" s="92">
        <f t="shared" si="6"/>
        <v>4.6329143100830139E-2</v>
      </c>
      <c r="I31" s="92">
        <f t="shared" si="6"/>
        <v>9.7823501241564026E-2</v>
      </c>
      <c r="J31" s="92">
        <f t="shared" si="6"/>
        <v>-0.20126782704045543</v>
      </c>
      <c r="K31" s="92">
        <f t="shared" si="6"/>
        <v>0.3944138342549619</v>
      </c>
      <c r="L31" s="92">
        <f t="shared" si="6"/>
        <v>8.1314928366880146E-3</v>
      </c>
      <c r="M31" s="92">
        <f t="shared" si="6"/>
        <v>-1.8860966976592564E-2</v>
      </c>
      <c r="N31" s="92">
        <f t="shared" si="6"/>
        <v>0.12331440371708835</v>
      </c>
      <c r="O31" s="153">
        <f t="shared" si="7"/>
        <v>0.15908192622687123</v>
      </c>
      <c r="P31" s="91"/>
    </row>
    <row r="32" spans="1:24" x14ac:dyDescent="0.3">
      <c r="A32" s="99" t="s">
        <v>16</v>
      </c>
      <c r="B32" s="102"/>
      <c r="C32" s="92">
        <f t="shared" si="6"/>
        <v>-1.7666166657069438E-2</v>
      </c>
      <c r="D32" s="92">
        <f t="shared" si="6"/>
        <v>0.15990886018533557</v>
      </c>
      <c r="E32" s="92">
        <f t="shared" si="6"/>
        <v>0.15824357912178955</v>
      </c>
      <c r="F32" s="92">
        <f t="shared" si="6"/>
        <v>7.4582260371959919E-2</v>
      </c>
      <c r="G32" s="92">
        <f t="shared" si="6"/>
        <v>5.4214381596504602E-2</v>
      </c>
      <c r="H32" s="92">
        <f t="shared" si="6"/>
        <v>-1.4758646439435363E-2</v>
      </c>
      <c r="I32" s="92">
        <f t="shared" si="6"/>
        <v>-1.3198430851796839E-2</v>
      </c>
      <c r="J32" s="92">
        <f t="shared" si="6"/>
        <v>4.6784430908274999E-2</v>
      </c>
      <c r="K32" s="92">
        <f t="shared" si="6"/>
        <v>7.5479330603016814E-2</v>
      </c>
      <c r="L32" s="92">
        <f t="shared" si="6"/>
        <v>6.2366341974172679E-2</v>
      </c>
      <c r="M32" s="92">
        <f t="shared" si="6"/>
        <v>-5.2425058768652111E-2</v>
      </c>
      <c r="N32" s="92">
        <f t="shared" si="6"/>
        <v>-7.3244126074498483E-2</v>
      </c>
      <c r="O32" s="153">
        <f t="shared" si="7"/>
        <v>0.26728724966593265</v>
      </c>
      <c r="P32" s="91"/>
    </row>
    <row r="33" spans="1:24" x14ac:dyDescent="0.3">
      <c r="A33" s="99" t="s">
        <v>17</v>
      </c>
      <c r="B33" s="102"/>
      <c r="C33" s="92">
        <f t="shared" si="6"/>
        <v>9.3709067388431322E-2</v>
      </c>
      <c r="D33" s="92">
        <f t="shared" si="6"/>
        <v>0.11139850304725263</v>
      </c>
      <c r="E33" s="92">
        <f t="shared" si="6"/>
        <v>0.11878787878787889</v>
      </c>
      <c r="F33" s="92">
        <f t="shared" si="6"/>
        <v>5.8346695557963235E-2</v>
      </c>
      <c r="G33" s="92">
        <f t="shared" si="6"/>
        <v>6.9067524500487698E-2</v>
      </c>
      <c r="H33" s="92">
        <f t="shared" si="6"/>
        <v>7.8307306479923566E-2</v>
      </c>
      <c r="I33" s="92">
        <f t="shared" si="6"/>
        <v>4.1143733998992849E-2</v>
      </c>
      <c r="J33" s="92">
        <f t="shared" si="6"/>
        <v>-5.7973462022989919E-3</v>
      </c>
      <c r="K33" s="92">
        <f t="shared" si="6"/>
        <v>8.717815853319566E-2</v>
      </c>
      <c r="L33" s="92">
        <f t="shared" si="6"/>
        <v>5.669976184726977E-2</v>
      </c>
      <c r="M33" s="92">
        <f t="shared" si="6"/>
        <v>3.9498710707956963E-2</v>
      </c>
      <c r="N33" s="92">
        <f t="shared" si="6"/>
        <v>0.11467456896551731</v>
      </c>
      <c r="O33" s="153">
        <f t="shared" si="7"/>
        <v>9.7733540341847558E-2</v>
      </c>
      <c r="P33" s="91"/>
    </row>
    <row r="34" spans="1:24" x14ac:dyDescent="0.3">
      <c r="A34" s="99" t="s">
        <v>18</v>
      </c>
      <c r="B34" s="102"/>
      <c r="C34" s="92">
        <f t="shared" si="6"/>
        <v>-4.4918645796313106E-2</v>
      </c>
      <c r="D34" s="92">
        <f t="shared" si="6"/>
        <v>0.16809577738230064</v>
      </c>
      <c r="E34" s="92">
        <f t="shared" si="6"/>
        <v>0.12326869806094187</v>
      </c>
      <c r="F34" s="92">
        <f t="shared" si="6"/>
        <v>0.14054007398273738</v>
      </c>
      <c r="G34" s="92">
        <f t="shared" si="6"/>
        <v>5.5924545220555899E-2</v>
      </c>
      <c r="H34" s="92">
        <f t="shared" si="6"/>
        <v>-5.9625840236576466E-2</v>
      </c>
      <c r="I34" s="92">
        <f t="shared" si="6"/>
        <v>-1.2029788670288588E-2</v>
      </c>
      <c r="J34" s="92">
        <f t="shared" si="6"/>
        <v>4.683603310922102E-4</v>
      </c>
      <c r="K34" s="92">
        <f t="shared" si="6"/>
        <v>-9.5335552505600996E-3</v>
      </c>
      <c r="L34" s="92">
        <f t="shared" si="6"/>
        <v>4.068101215425779E-3</v>
      </c>
      <c r="M34" s="92">
        <f t="shared" si="6"/>
        <v>-6.2966232448615433E-2</v>
      </c>
      <c r="N34" s="92">
        <f t="shared" si="6"/>
        <v>0.1949881796690307</v>
      </c>
      <c r="O34" s="153">
        <f t="shared" si="7"/>
        <v>5.0328400728020695E-2</v>
      </c>
      <c r="P34" s="91"/>
    </row>
    <row r="35" spans="1:24" x14ac:dyDescent="0.3">
      <c r="A35" s="99" t="s">
        <v>19</v>
      </c>
      <c r="B35" s="102"/>
      <c r="C35" s="92">
        <f t="shared" si="6"/>
        <v>8.0421415289138487E-2</v>
      </c>
      <c r="D35" s="92">
        <f t="shared" si="6"/>
        <v>0.11132815593438661</v>
      </c>
      <c r="E35" s="92">
        <f t="shared" si="6"/>
        <v>3.0878859857482288E-2</v>
      </c>
      <c r="F35" s="92">
        <f t="shared" si="6"/>
        <v>6.0205069124424027E-2</v>
      </c>
      <c r="G35" s="92">
        <f t="shared" si="6"/>
        <v>0.10747814732385041</v>
      </c>
      <c r="H35" s="92">
        <f t="shared" si="6"/>
        <v>1.4820334135122293E-2</v>
      </c>
      <c r="I35" s="92">
        <f t="shared" si="6"/>
        <v>-3.0498805921084449E-2</v>
      </c>
      <c r="J35" s="92">
        <f t="shared" si="6"/>
        <v>-0.13226145527292599</v>
      </c>
      <c r="K35" s="92">
        <f t="shared" si="6"/>
        <v>9.2552795814201616E-2</v>
      </c>
      <c r="L35" s="92">
        <f t="shared" si="6"/>
        <v>0.44020432320250014</v>
      </c>
      <c r="M35" s="92">
        <f t="shared" si="6"/>
        <v>-0.24184213371041585</v>
      </c>
      <c r="N35" s="92">
        <f t="shared" si="6"/>
        <v>0.41811175337186901</v>
      </c>
      <c r="O35" s="153">
        <f t="shared" si="7"/>
        <v>-0.17567119565217393</v>
      </c>
      <c r="P35" s="91"/>
    </row>
    <row r="36" spans="1:24" x14ac:dyDescent="0.3">
      <c r="A36" s="99" t="s">
        <v>20</v>
      </c>
      <c r="B36" s="102"/>
      <c r="C36" s="92">
        <f t="shared" si="6"/>
        <v>9.7098838532485354E-2</v>
      </c>
      <c r="D36" s="92">
        <f t="shared" si="6"/>
        <v>0.16731654319598599</v>
      </c>
      <c r="E36" s="92">
        <f t="shared" si="6"/>
        <v>0.12048192771084332</v>
      </c>
      <c r="F36" s="92">
        <f t="shared" si="6"/>
        <v>-3.2913978494623741E-2</v>
      </c>
      <c r="G36" s="92">
        <f t="shared" si="6"/>
        <v>7.0012748204677733E-2</v>
      </c>
      <c r="H36" s="92">
        <f t="shared" si="6"/>
        <v>-5.1227013635262053E-2</v>
      </c>
      <c r="I36" s="92">
        <f t="shared" si="6"/>
        <v>-6.5830832584934162E-2</v>
      </c>
      <c r="J36" s="92">
        <f t="shared" si="6"/>
        <v>2.2026431718061845E-2</v>
      </c>
      <c r="K36" s="92">
        <f t="shared" si="6"/>
        <v>0.12601521095739554</v>
      </c>
      <c r="L36" s="92">
        <f t="shared" si="6"/>
        <v>-1.4557975942155243E-2</v>
      </c>
      <c r="M36" s="92">
        <f t="shared" si="6"/>
        <v>-0.13160567661098777</v>
      </c>
      <c r="N36" s="92">
        <f t="shared" si="6"/>
        <v>3.5181547619047793E-2</v>
      </c>
      <c r="O36" s="153">
        <f t="shared" si="7"/>
        <v>2.8099045198536121E-2</v>
      </c>
      <c r="P36" s="91"/>
    </row>
    <row r="37" spans="1:24" x14ac:dyDescent="0.3">
      <c r="A37" s="99" t="s">
        <v>21</v>
      </c>
      <c r="B37" s="102"/>
      <c r="C37" s="92">
        <f t="shared" si="6"/>
        <v>-0.10617692039927451</v>
      </c>
      <c r="D37" s="92">
        <f t="shared" si="6"/>
        <v>0.14016676835445474</v>
      </c>
      <c r="E37" s="92">
        <f t="shared" si="6"/>
        <v>0.24623115577889454</v>
      </c>
      <c r="F37" s="92">
        <f t="shared" si="6"/>
        <v>3.2258064516129004E-2</v>
      </c>
      <c r="G37" s="92">
        <f t="shared" si="6"/>
        <v>0.15418086093773042</v>
      </c>
      <c r="H37" s="92">
        <f t="shared" si="6"/>
        <v>3.3992055857399173E-2</v>
      </c>
      <c r="I37" s="92">
        <f t="shared" si="6"/>
        <v>-7.0347890967889848E-2</v>
      </c>
      <c r="J37" s="92">
        <f t="shared" si="6"/>
        <v>-5.9638193306392639E-2</v>
      </c>
      <c r="K37" s="92">
        <f t="shared" si="6"/>
        <v>0.14379442277125998</v>
      </c>
      <c r="L37" s="92">
        <f t="shared" si="6"/>
        <v>-3.704673868435171E-2</v>
      </c>
      <c r="M37" s="92">
        <f t="shared" si="6"/>
        <v>0.3393576497606654</v>
      </c>
      <c r="N37" s="92">
        <f t="shared" si="6"/>
        <v>-4.5685279187817285E-2</v>
      </c>
      <c r="O37" s="153">
        <f t="shared" si="7"/>
        <v>0.27148934574468075</v>
      </c>
      <c r="P37" s="91"/>
    </row>
    <row r="38" spans="1:24" ht="14.95" thickBot="1" x14ac:dyDescent="0.35">
      <c r="A38" s="145" t="s">
        <v>22</v>
      </c>
      <c r="B38" s="146"/>
      <c r="C38" s="147">
        <f t="shared" si="6"/>
        <v>0.24404391205108289</v>
      </c>
      <c r="D38" s="147">
        <f t="shared" si="6"/>
        <v>3.388643008498371E-2</v>
      </c>
      <c r="E38" s="147">
        <f t="shared" si="6"/>
        <v>0.296875</v>
      </c>
      <c r="F38" s="147">
        <f t="shared" si="6"/>
        <v>-4.2092369477911618E-2</v>
      </c>
      <c r="G38" s="147">
        <f t="shared" si="6"/>
        <v>0.15320126843060722</v>
      </c>
      <c r="H38" s="147">
        <f t="shared" si="6"/>
        <v>1.1158277363824132E-2</v>
      </c>
      <c r="I38" s="147">
        <f t="shared" si="6"/>
        <v>0.10552079550736626</v>
      </c>
      <c r="J38" s="147">
        <f t="shared" si="6"/>
        <v>0.1297047611137967</v>
      </c>
      <c r="K38" s="147">
        <f t="shared" si="6"/>
        <v>8.8631134653589072E-2</v>
      </c>
      <c r="L38" s="147">
        <f t="shared" si="6"/>
        <v>-4.035214667586362E-2</v>
      </c>
      <c r="M38" s="147">
        <f t="shared" si="6"/>
        <v>3.1059771663399793E-4</v>
      </c>
      <c r="N38" s="147">
        <f t="shared" si="6"/>
        <v>0.1515151515151516</v>
      </c>
      <c r="O38" s="93">
        <f t="shared" si="7"/>
        <v>0.15016066746411472</v>
      </c>
      <c r="P38" s="91"/>
    </row>
    <row r="39" spans="1:24" ht="14.95" thickBot="1" x14ac:dyDescent="0.35">
      <c r="A39" s="148" t="s">
        <v>23</v>
      </c>
      <c r="B39" s="149"/>
      <c r="C39" s="150">
        <f t="shared" si="6"/>
        <v>-2.4759374925697353E-2</v>
      </c>
      <c r="D39" s="150">
        <f t="shared" si="6"/>
        <v>0.22676354783864672</v>
      </c>
      <c r="E39" s="150">
        <f t="shared" si="6"/>
        <v>0.18483124344031365</v>
      </c>
      <c r="F39" s="150">
        <f t="shared" si="6"/>
        <v>2.1432327847452415E-2</v>
      </c>
      <c r="G39" s="150">
        <f t="shared" si="6"/>
        <v>5.149358920856173E-2</v>
      </c>
      <c r="H39" s="150">
        <f t="shared" si="6"/>
        <v>-1.7050714699785918E-2</v>
      </c>
      <c r="I39" s="150">
        <f t="shared" si="6"/>
        <v>-0.10503113840208211</v>
      </c>
      <c r="J39" s="150">
        <f t="shared" si="6"/>
        <v>-2.5795193717148557E-4</v>
      </c>
      <c r="K39" s="150">
        <f t="shared" si="6"/>
        <v>0.1642532629552349</v>
      </c>
      <c r="L39" s="150">
        <f t="shared" si="6"/>
        <v>-3.6041943556803235E-2</v>
      </c>
      <c r="M39" s="150">
        <f t="shared" si="6"/>
        <v>-2.7218865602329778E-4</v>
      </c>
      <c r="N39" s="150">
        <f t="shared" si="6"/>
        <v>-5.555430670420558E-2</v>
      </c>
      <c r="O39" s="88">
        <f t="shared" si="7"/>
        <v>0.12623227379467172</v>
      </c>
      <c r="P39" s="91"/>
    </row>
    <row r="40" spans="1:24" x14ac:dyDescent="0.3">
      <c r="A40" s="26" t="s">
        <v>24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24" x14ac:dyDescent="0.3">
      <c r="A41" s="2"/>
      <c r="B41" s="2"/>
      <c r="C41" s="2"/>
      <c r="D41" s="27"/>
      <c r="E41" s="2"/>
      <c r="F41" s="2"/>
      <c r="G41" s="2"/>
      <c r="H41" s="2"/>
      <c r="I41" s="2"/>
      <c r="J41" s="27"/>
      <c r="K41" s="89"/>
      <c r="L41" s="89"/>
      <c r="M41" s="27"/>
      <c r="N41" s="2"/>
      <c r="O41" s="2"/>
      <c r="P41" s="2"/>
    </row>
    <row r="42" spans="1:24" x14ac:dyDescent="0.3">
      <c r="A42" s="2"/>
      <c r="B42" s="2"/>
      <c r="C42" s="2"/>
      <c r="D42" s="27"/>
      <c r="E42" s="2"/>
      <c r="F42" s="2"/>
      <c r="G42" s="2"/>
      <c r="H42" s="2"/>
      <c r="I42" s="2"/>
      <c r="J42" s="27"/>
      <c r="K42" s="89"/>
      <c r="L42" s="89"/>
      <c r="M42" s="27"/>
      <c r="N42" s="2"/>
      <c r="O42" s="2"/>
      <c r="P42" s="2"/>
    </row>
    <row r="43" spans="1:24" x14ac:dyDescent="0.3">
      <c r="A43" s="2"/>
      <c r="B43" s="2"/>
      <c r="C43" s="2"/>
      <c r="D43" s="27"/>
      <c r="E43" s="2"/>
      <c r="F43" s="2"/>
      <c r="G43" s="2"/>
      <c r="H43" s="2"/>
      <c r="I43" s="2"/>
      <c r="J43" s="27"/>
      <c r="K43" s="89"/>
      <c r="L43" s="89"/>
      <c r="M43" s="27"/>
      <c r="N43" s="2"/>
      <c r="O43" s="2"/>
      <c r="P43" s="2"/>
    </row>
    <row r="44" spans="1:24" x14ac:dyDescent="0.3">
      <c r="A44" s="2"/>
      <c r="B44" s="2"/>
      <c r="C44" s="2"/>
      <c r="D44" s="27"/>
      <c r="E44" s="2"/>
      <c r="F44" s="2"/>
      <c r="G44" s="2"/>
      <c r="H44" s="2"/>
      <c r="I44" s="2"/>
      <c r="J44" s="27"/>
      <c r="K44" s="89"/>
      <c r="L44" s="89"/>
      <c r="M44" s="27"/>
      <c r="N44" s="2"/>
      <c r="O44" s="2"/>
      <c r="P44" s="2"/>
    </row>
    <row r="45" spans="1:24" x14ac:dyDescent="0.3">
      <c r="A45" s="1" t="s">
        <v>25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P45" s="2"/>
    </row>
    <row r="46" spans="1:24" x14ac:dyDescent="0.3">
      <c r="A46" s="1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24" ht="14.95" thickBo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24" ht="64.55" customHeight="1" thickBot="1" x14ac:dyDescent="0.35">
      <c r="A48" s="4" t="s">
        <v>2</v>
      </c>
      <c r="B48" s="5">
        <v>2008</v>
      </c>
      <c r="C48" s="5">
        <v>2009</v>
      </c>
      <c r="D48" s="5">
        <v>2010</v>
      </c>
      <c r="E48" s="5">
        <v>2011</v>
      </c>
      <c r="F48" s="6" t="s">
        <v>3</v>
      </c>
      <c r="G48" s="6" t="s">
        <v>4</v>
      </c>
      <c r="H48" s="7" t="s">
        <v>5</v>
      </c>
      <c r="I48" s="7" t="s">
        <v>6</v>
      </c>
      <c r="J48" s="7" t="s">
        <v>7</v>
      </c>
      <c r="K48" s="7" t="s">
        <v>8</v>
      </c>
      <c r="L48" s="7" t="s">
        <v>9</v>
      </c>
      <c r="M48" s="7" t="s">
        <v>29</v>
      </c>
      <c r="N48" s="76" t="s">
        <v>30</v>
      </c>
      <c r="O48" s="76" t="s">
        <v>33</v>
      </c>
      <c r="P48" s="65" t="s">
        <v>35</v>
      </c>
      <c r="R48" s="4" t="s">
        <v>2</v>
      </c>
      <c r="S48" s="5">
        <v>2008</v>
      </c>
      <c r="T48" s="5">
        <v>2010</v>
      </c>
      <c r="U48" s="7" t="s">
        <v>6</v>
      </c>
      <c r="V48" s="76" t="s">
        <v>30</v>
      </c>
      <c r="W48" s="117">
        <v>2021</v>
      </c>
      <c r="X48" s="85" t="s">
        <v>35</v>
      </c>
    </row>
    <row r="49" spans="1:24" x14ac:dyDescent="0.3">
      <c r="A49" s="8" t="s">
        <v>10</v>
      </c>
      <c r="B49" s="9">
        <v>1632.0554059999999</v>
      </c>
      <c r="C49" s="28">
        <v>1768.9185689999999</v>
      </c>
      <c r="D49" s="9">
        <v>2067</v>
      </c>
      <c r="E49" s="9">
        <v>2347</v>
      </c>
      <c r="F49" s="29">
        <v>2588.002</v>
      </c>
      <c r="G49" s="29">
        <v>2892.014291</v>
      </c>
      <c r="H49" s="30">
        <v>3168.2220000000002</v>
      </c>
      <c r="I49" s="30">
        <v>3401.942</v>
      </c>
      <c r="J49" s="30">
        <v>3552.9490000000001</v>
      </c>
      <c r="K49" s="30">
        <v>3921.7220000000002</v>
      </c>
      <c r="L49" s="30">
        <v>4180.826</v>
      </c>
      <c r="M49" s="30">
        <v>4355</v>
      </c>
      <c r="N49" s="30">
        <v>4742.8879999999999</v>
      </c>
      <c r="O49" s="113">
        <v>4948.994471</v>
      </c>
      <c r="P49" s="86">
        <f>_xlfn.RRI(13,B49,O49)</f>
        <v>8.9080944331425549E-2</v>
      </c>
      <c r="Q49" s="74"/>
      <c r="R49" s="8" t="s">
        <v>10</v>
      </c>
      <c r="S49" s="9">
        <v>1632.0554059999999</v>
      </c>
      <c r="T49" s="9">
        <v>2067</v>
      </c>
      <c r="U49" s="30">
        <v>3401.942</v>
      </c>
      <c r="V49" s="30">
        <v>4742.8879999999999</v>
      </c>
      <c r="W49" s="30">
        <v>4948.994471</v>
      </c>
      <c r="X49" s="82">
        <f>+P49</f>
        <v>8.9080944331425549E-2</v>
      </c>
    </row>
    <row r="50" spans="1:24" x14ac:dyDescent="0.3">
      <c r="A50" s="13" t="s">
        <v>11</v>
      </c>
      <c r="B50" s="14">
        <v>932.82597199999998</v>
      </c>
      <c r="C50" s="31">
        <v>909.74339299999997</v>
      </c>
      <c r="D50" s="14">
        <v>915</v>
      </c>
      <c r="E50" s="14">
        <v>966</v>
      </c>
      <c r="F50" s="15">
        <v>985.34299999999996</v>
      </c>
      <c r="G50" s="15">
        <v>996.93399999999997</v>
      </c>
      <c r="H50" s="32">
        <v>775.71900000000005</v>
      </c>
      <c r="I50" s="32">
        <v>815.38400000000001</v>
      </c>
      <c r="J50" s="32">
        <v>832.24599999999998</v>
      </c>
      <c r="K50" s="32">
        <v>915.92899999999997</v>
      </c>
      <c r="L50" s="32">
        <v>955.73699999999997</v>
      </c>
      <c r="M50" s="32">
        <v>1022</v>
      </c>
      <c r="N50" s="77">
        <v>1111.5170000000001</v>
      </c>
      <c r="O50" s="114">
        <v>1169.5640310000001</v>
      </c>
      <c r="P50" s="87">
        <f>_xlfn.RRI(13,B50,O50)</f>
        <v>1.7549731814431535E-2</v>
      </c>
      <c r="Q50" s="74"/>
      <c r="R50" s="13" t="s">
        <v>11</v>
      </c>
      <c r="S50" s="14">
        <v>932.82597199999998</v>
      </c>
      <c r="T50" s="14">
        <v>915</v>
      </c>
      <c r="U50" s="32">
        <v>815.38400000000001</v>
      </c>
      <c r="V50" s="77">
        <v>1111.5170000000001</v>
      </c>
      <c r="W50" s="77">
        <v>1169.5640310000001</v>
      </c>
      <c r="X50" s="83">
        <f t="shared" ref="X50:X61" si="8">+P50</f>
        <v>1.7549731814431535E-2</v>
      </c>
    </row>
    <row r="51" spans="1:24" x14ac:dyDescent="0.3">
      <c r="A51" s="13" t="s">
        <v>13</v>
      </c>
      <c r="B51" s="14">
        <v>510.78202099999999</v>
      </c>
      <c r="C51" s="33">
        <v>532.08764499999995</v>
      </c>
      <c r="D51" s="34">
        <v>587.49599999999998</v>
      </c>
      <c r="E51" s="14">
        <v>649</v>
      </c>
      <c r="F51" s="15">
        <v>677.49599999999998</v>
      </c>
      <c r="G51" s="15">
        <v>706.74202500000001</v>
      </c>
      <c r="H51" s="32">
        <v>689.29200000000003</v>
      </c>
      <c r="I51" s="32">
        <v>728.53499999999997</v>
      </c>
      <c r="J51" s="32">
        <v>736.21</v>
      </c>
      <c r="K51" s="32">
        <v>741</v>
      </c>
      <c r="L51" s="32">
        <v>702.42700000000002</v>
      </c>
      <c r="M51" s="32">
        <v>670</v>
      </c>
      <c r="N51" s="32">
        <v>689.83900000000006</v>
      </c>
      <c r="O51" s="114">
        <v>753.78937900000005</v>
      </c>
      <c r="P51" s="87">
        <f t="shared" ref="P51:P60" si="9">_xlfn.RRI(13,B51,O51)</f>
        <v>3.0388750645330642E-2</v>
      </c>
      <c r="Q51" s="74"/>
      <c r="R51" s="13" t="s">
        <v>13</v>
      </c>
      <c r="S51" s="14">
        <v>510.78202099999999</v>
      </c>
      <c r="T51" s="34">
        <v>587.49599999999998</v>
      </c>
      <c r="U51" s="32">
        <v>728.53499999999997</v>
      </c>
      <c r="V51" s="32">
        <v>689.83900000000006</v>
      </c>
      <c r="W51" s="32">
        <v>753.78937900000005</v>
      </c>
      <c r="X51" s="83">
        <f t="shared" si="8"/>
        <v>3.0388750645330642E-2</v>
      </c>
    </row>
    <row r="52" spans="1:24" x14ac:dyDescent="0.3">
      <c r="A52" s="13" t="s">
        <v>14</v>
      </c>
      <c r="B52" s="14">
        <v>296.22076399999997</v>
      </c>
      <c r="C52" s="31">
        <v>302.90747299999998</v>
      </c>
      <c r="D52" s="14">
        <v>311</v>
      </c>
      <c r="E52" s="14">
        <v>329</v>
      </c>
      <c r="F52" s="15">
        <v>335.45499999999998</v>
      </c>
      <c r="G52" s="16">
        <v>347.17021399999999</v>
      </c>
      <c r="H52" s="32">
        <v>355.36900000000003</v>
      </c>
      <c r="I52" s="32">
        <v>391.42700000000002</v>
      </c>
      <c r="J52" s="32">
        <v>387.37599999999998</v>
      </c>
      <c r="K52" s="32">
        <v>419.25400000000002</v>
      </c>
      <c r="L52" s="32">
        <v>429.91899999999998</v>
      </c>
      <c r="M52" s="32">
        <v>404</v>
      </c>
      <c r="N52" s="32">
        <v>428.69799999999998</v>
      </c>
      <c r="O52" s="114">
        <v>462.03432700000002</v>
      </c>
      <c r="P52" s="87">
        <f t="shared" si="9"/>
        <v>3.4786305805408535E-2</v>
      </c>
      <c r="Q52" s="74"/>
      <c r="R52" s="13" t="s">
        <v>14</v>
      </c>
      <c r="S52" s="14">
        <v>296.22076399999997</v>
      </c>
      <c r="T52" s="14">
        <v>311</v>
      </c>
      <c r="U52" s="32">
        <v>391.42700000000002</v>
      </c>
      <c r="V52" s="32">
        <v>428.69799999999998</v>
      </c>
      <c r="W52" s="32">
        <v>462.03432700000002</v>
      </c>
      <c r="X52" s="83">
        <f t="shared" si="8"/>
        <v>3.4786305805408535E-2</v>
      </c>
    </row>
    <row r="53" spans="1:24" x14ac:dyDescent="0.3">
      <c r="A53" s="13" t="s">
        <v>15</v>
      </c>
      <c r="B53" s="14">
        <v>155.22794300000001</v>
      </c>
      <c r="C53" s="33">
        <v>154.409897</v>
      </c>
      <c r="D53" s="14">
        <v>166</v>
      </c>
      <c r="E53" s="14">
        <v>175</v>
      </c>
      <c r="F53" s="15">
        <v>186.43100000000001</v>
      </c>
      <c r="G53" s="16">
        <v>193.35172700000001</v>
      </c>
      <c r="H53" s="32">
        <v>205.001</v>
      </c>
      <c r="I53" s="32">
        <v>221.172</v>
      </c>
      <c r="J53" s="32">
        <v>175.006</v>
      </c>
      <c r="K53" s="32">
        <v>231.84299999999999</v>
      </c>
      <c r="L53" s="32">
        <v>229.69900000000001</v>
      </c>
      <c r="M53" s="32">
        <v>235</v>
      </c>
      <c r="N53" s="32">
        <v>266.33699999999999</v>
      </c>
      <c r="O53" s="114">
        <v>301.65129999999999</v>
      </c>
      <c r="P53" s="87">
        <f t="shared" si="9"/>
        <v>5.243437076897739E-2</v>
      </c>
      <c r="Q53" s="74"/>
      <c r="R53" s="13" t="s">
        <v>15</v>
      </c>
      <c r="S53" s="14">
        <v>155.22794300000001</v>
      </c>
      <c r="T53" s="14">
        <v>166</v>
      </c>
      <c r="U53" s="32">
        <v>221.172</v>
      </c>
      <c r="V53" s="32">
        <v>266.33699999999999</v>
      </c>
      <c r="W53" s="32">
        <v>301.65129999999999</v>
      </c>
      <c r="X53" s="83">
        <f t="shared" si="8"/>
        <v>5.243437076897739E-2</v>
      </c>
    </row>
    <row r="54" spans="1:24" x14ac:dyDescent="0.3">
      <c r="A54" s="13" t="s">
        <v>16</v>
      </c>
      <c r="B54" s="14">
        <v>224.08431100000001</v>
      </c>
      <c r="C54" s="31">
        <v>221.89989</v>
      </c>
      <c r="D54" s="14">
        <v>223</v>
      </c>
      <c r="E54" s="14">
        <v>228</v>
      </c>
      <c r="F54" s="15">
        <v>241.792</v>
      </c>
      <c r="G54" s="15">
        <v>255.08409</v>
      </c>
      <c r="H54" s="32">
        <v>271.20600000000002</v>
      </c>
      <c r="I54" s="32">
        <v>279.73</v>
      </c>
      <c r="J54" s="32">
        <v>272.65899999999999</v>
      </c>
      <c r="K54" s="32">
        <v>271.57100000000003</v>
      </c>
      <c r="L54" s="32">
        <v>276.49599999999998</v>
      </c>
      <c r="M54" s="32">
        <v>295</v>
      </c>
      <c r="N54" s="32">
        <v>309.15699999999998</v>
      </c>
      <c r="O54" s="114">
        <v>339.83353099999999</v>
      </c>
      <c r="P54" s="87">
        <f t="shared" si="9"/>
        <v>3.2551937444779799E-2</v>
      </c>
      <c r="Q54" s="74"/>
      <c r="R54" s="13" t="s">
        <v>16</v>
      </c>
      <c r="S54" s="14">
        <v>224.08431100000001</v>
      </c>
      <c r="T54" s="14">
        <v>223</v>
      </c>
      <c r="U54" s="32">
        <v>279.73</v>
      </c>
      <c r="V54" s="32">
        <v>309.15699999999998</v>
      </c>
      <c r="W54" s="32">
        <v>339.83353099999999</v>
      </c>
      <c r="X54" s="83">
        <f t="shared" si="8"/>
        <v>3.2551937444779799E-2</v>
      </c>
    </row>
    <row r="55" spans="1:24" x14ac:dyDescent="0.3">
      <c r="A55" s="13" t="s">
        <v>17</v>
      </c>
      <c r="B55" s="14">
        <v>165.34678</v>
      </c>
      <c r="C55" s="31">
        <v>174.378387</v>
      </c>
      <c r="D55" s="14">
        <v>189</v>
      </c>
      <c r="E55" s="14">
        <v>202</v>
      </c>
      <c r="F55" s="15">
        <v>208.81200000000001</v>
      </c>
      <c r="G55" s="15">
        <v>213.44389000000001</v>
      </c>
      <c r="H55" s="32">
        <v>219.04</v>
      </c>
      <c r="I55" s="32">
        <v>217.33600000000001</v>
      </c>
      <c r="J55" s="32">
        <v>211.61699999999999</v>
      </c>
      <c r="K55" s="32">
        <v>220.934</v>
      </c>
      <c r="L55" s="32">
        <v>225.37799999999999</v>
      </c>
      <c r="M55" s="32">
        <v>230</v>
      </c>
      <c r="N55" s="32">
        <v>253.059</v>
      </c>
      <c r="O55" s="114">
        <v>268.41259400000001</v>
      </c>
      <c r="P55" s="87">
        <f t="shared" si="9"/>
        <v>3.7970869293094456E-2</v>
      </c>
      <c r="Q55" s="74"/>
      <c r="R55" s="13" t="s">
        <v>17</v>
      </c>
      <c r="S55" s="14">
        <v>165.34678</v>
      </c>
      <c r="T55" s="14">
        <v>189</v>
      </c>
      <c r="U55" s="32">
        <v>217.33600000000001</v>
      </c>
      <c r="V55" s="32">
        <v>253.059</v>
      </c>
      <c r="W55" s="32">
        <v>268.41259400000001</v>
      </c>
      <c r="X55" s="83">
        <f t="shared" si="8"/>
        <v>3.7970869293094456E-2</v>
      </c>
    </row>
    <row r="56" spans="1:24" x14ac:dyDescent="0.3">
      <c r="A56" s="13" t="s">
        <v>18</v>
      </c>
      <c r="B56" s="14">
        <v>100.73962</v>
      </c>
      <c r="C56" s="31">
        <v>95.771713000000005</v>
      </c>
      <c r="D56" s="14">
        <v>105</v>
      </c>
      <c r="E56" s="14">
        <v>111</v>
      </c>
      <c r="F56" s="15">
        <v>120.9</v>
      </c>
      <c r="G56" s="15">
        <v>127.086761</v>
      </c>
      <c r="H56" s="32">
        <v>127.729</v>
      </c>
      <c r="I56" s="32">
        <v>142.309</v>
      </c>
      <c r="J56" s="32">
        <v>147.92599999999999</v>
      </c>
      <c r="K56" s="32">
        <v>152.90299999999999</v>
      </c>
      <c r="L56" s="32">
        <v>159.03899999999999</v>
      </c>
      <c r="M56" s="32">
        <v>153</v>
      </c>
      <c r="N56" s="32">
        <v>193.15100000000001</v>
      </c>
      <c r="O56" s="114">
        <v>220.38918899999999</v>
      </c>
      <c r="P56" s="87">
        <f t="shared" si="9"/>
        <v>6.2069837739123557E-2</v>
      </c>
      <c r="Q56" s="74"/>
      <c r="R56" s="13" t="s">
        <v>18</v>
      </c>
      <c r="S56" s="14">
        <v>100.73962</v>
      </c>
      <c r="T56" s="14">
        <v>105</v>
      </c>
      <c r="U56" s="32">
        <v>142.309</v>
      </c>
      <c r="V56" s="32">
        <v>193.15100000000001</v>
      </c>
      <c r="W56" s="32">
        <v>220.38918899999999</v>
      </c>
      <c r="X56" s="83">
        <f t="shared" si="8"/>
        <v>6.2069837739123557E-2</v>
      </c>
    </row>
    <row r="57" spans="1:24" x14ac:dyDescent="0.3">
      <c r="A57" s="13" t="s">
        <v>19</v>
      </c>
      <c r="B57" s="14">
        <v>37.859423</v>
      </c>
      <c r="C57" s="35">
        <v>39.438149000000003</v>
      </c>
      <c r="D57" s="14">
        <v>41</v>
      </c>
      <c r="E57" s="14">
        <v>41</v>
      </c>
      <c r="F57" s="15">
        <v>43.02</v>
      </c>
      <c r="G57" s="15">
        <v>45.812742999999998</v>
      </c>
      <c r="H57" s="32">
        <v>47.927</v>
      </c>
      <c r="I57" s="32">
        <v>44.014000000000003</v>
      </c>
      <c r="J57" s="32">
        <v>38.274000000000001</v>
      </c>
      <c r="K57" s="32">
        <v>50.537638000000001</v>
      </c>
      <c r="L57" s="32">
        <v>59.777999999999999</v>
      </c>
      <c r="M57" s="32">
        <v>44</v>
      </c>
      <c r="N57" s="32">
        <v>63</v>
      </c>
      <c r="O57" s="114">
        <v>72.951533999999995</v>
      </c>
      <c r="P57" s="87">
        <f t="shared" si="9"/>
        <v>5.1749565723850699E-2</v>
      </c>
      <c r="Q57" s="74"/>
      <c r="R57" s="13" t="s">
        <v>19</v>
      </c>
      <c r="S57" s="14">
        <v>37.859423</v>
      </c>
      <c r="T57" s="14">
        <v>41</v>
      </c>
      <c r="U57" s="32">
        <v>44.014000000000003</v>
      </c>
      <c r="V57" s="32">
        <v>63</v>
      </c>
      <c r="W57" s="32">
        <v>72.951533999999995</v>
      </c>
      <c r="X57" s="83">
        <f t="shared" si="8"/>
        <v>5.1749565723850699E-2</v>
      </c>
    </row>
    <row r="58" spans="1:24" x14ac:dyDescent="0.3">
      <c r="A58" s="13" t="s">
        <v>20</v>
      </c>
      <c r="B58" s="14">
        <v>64.280899000000005</v>
      </c>
      <c r="C58" s="33">
        <v>71.490515000000002</v>
      </c>
      <c r="D58" s="14">
        <v>72</v>
      </c>
      <c r="E58" s="14">
        <v>75</v>
      </c>
      <c r="F58" s="15">
        <v>76.561999999999998</v>
      </c>
      <c r="G58" s="15">
        <v>80.953778999999997</v>
      </c>
      <c r="H58" s="32">
        <v>86.674999999999997</v>
      </c>
      <c r="I58" s="32">
        <v>87.525000000000006</v>
      </c>
      <c r="J58" s="32">
        <v>91.96</v>
      </c>
      <c r="K58" s="32">
        <v>95.484999999999999</v>
      </c>
      <c r="L58" s="32">
        <v>89.853999999999999</v>
      </c>
      <c r="M58" s="32">
        <v>82</v>
      </c>
      <c r="N58" s="32">
        <v>92.021000000000001</v>
      </c>
      <c r="O58" s="114">
        <v>94.236897999999997</v>
      </c>
      <c r="P58" s="87">
        <f t="shared" si="9"/>
        <v>2.9864116136190999E-2</v>
      </c>
      <c r="Q58" s="74"/>
      <c r="R58" s="13" t="s">
        <v>20</v>
      </c>
      <c r="S58" s="14">
        <v>64.280899000000005</v>
      </c>
      <c r="T58" s="14">
        <v>72</v>
      </c>
      <c r="U58" s="32">
        <v>87.525000000000006</v>
      </c>
      <c r="V58" s="32">
        <v>92.021000000000001</v>
      </c>
      <c r="W58" s="32">
        <v>94.236897999999997</v>
      </c>
      <c r="X58" s="83">
        <f t="shared" si="8"/>
        <v>2.9864116136190999E-2</v>
      </c>
    </row>
    <row r="59" spans="1:24" x14ac:dyDescent="0.3">
      <c r="A59" s="13" t="s">
        <v>21</v>
      </c>
      <c r="B59" s="14">
        <v>41.375183999999997</v>
      </c>
      <c r="C59" s="31">
        <v>42.487704999999998</v>
      </c>
      <c r="D59" s="14">
        <v>44</v>
      </c>
      <c r="E59" s="14">
        <v>46</v>
      </c>
      <c r="F59" s="14">
        <v>49.667999999999999</v>
      </c>
      <c r="G59" s="14">
        <v>53.397359000000002</v>
      </c>
      <c r="H59" s="14">
        <v>54.616512</v>
      </c>
      <c r="I59" s="15">
        <v>57.380243999999998</v>
      </c>
      <c r="J59" s="32">
        <v>57.414060999999997</v>
      </c>
      <c r="K59" s="32">
        <v>58.971196999999997</v>
      </c>
      <c r="L59" s="32">
        <v>55.033915</v>
      </c>
      <c r="M59" s="32">
        <v>76</v>
      </c>
      <c r="N59" s="32">
        <v>75</v>
      </c>
      <c r="O59" s="114">
        <v>88.358851000000001</v>
      </c>
      <c r="P59" s="87">
        <f t="shared" si="9"/>
        <v>6.0100239025558944E-2</v>
      </c>
      <c r="Q59" s="74"/>
      <c r="R59" s="13" t="s">
        <v>21</v>
      </c>
      <c r="S59" s="14">
        <v>41.375183999999997</v>
      </c>
      <c r="T59" s="14">
        <v>44</v>
      </c>
      <c r="U59" s="15">
        <v>57.380243999999998</v>
      </c>
      <c r="V59" s="32">
        <v>75</v>
      </c>
      <c r="W59" s="32">
        <v>88.358851000000001</v>
      </c>
      <c r="X59" s="83">
        <f t="shared" si="8"/>
        <v>6.0100239025558944E-2</v>
      </c>
    </row>
    <row r="60" spans="1:24" ht="14.95" thickBot="1" x14ac:dyDescent="0.35">
      <c r="A60" s="18" t="s">
        <v>22</v>
      </c>
      <c r="B60" s="19">
        <v>25.057347</v>
      </c>
      <c r="C60" s="36">
        <v>28.529592000000001</v>
      </c>
      <c r="D60" s="19">
        <v>27</v>
      </c>
      <c r="E60" s="19">
        <v>33</v>
      </c>
      <c r="F60" s="19">
        <v>34.267000000000003</v>
      </c>
      <c r="G60" s="19">
        <v>38.130794999999999</v>
      </c>
      <c r="H60" s="19">
        <v>35.597234</v>
      </c>
      <c r="I60" s="37">
        <v>37.673825000000001</v>
      </c>
      <c r="J60" s="38">
        <v>43.111961999999998</v>
      </c>
      <c r="K60" s="38">
        <v>44.095298</v>
      </c>
      <c r="L60" s="39">
        <v>41.529516999999998</v>
      </c>
      <c r="M60" s="32">
        <v>39</v>
      </c>
      <c r="N60" s="39">
        <v>44</v>
      </c>
      <c r="O60" s="114">
        <v>48.863214999999997</v>
      </c>
      <c r="P60" s="87">
        <f t="shared" si="9"/>
        <v>5.2716194407217642E-2</v>
      </c>
      <c r="Q60" s="74"/>
      <c r="R60" s="18" t="s">
        <v>22</v>
      </c>
      <c r="S60" s="19">
        <v>25.057347</v>
      </c>
      <c r="T60" s="19">
        <v>27</v>
      </c>
      <c r="U60" s="37">
        <v>37.673825000000001</v>
      </c>
      <c r="V60" s="39">
        <v>44</v>
      </c>
      <c r="W60" s="39">
        <v>48.863214999999997</v>
      </c>
      <c r="X60" s="84">
        <f t="shared" si="8"/>
        <v>5.2716194407217642E-2</v>
      </c>
    </row>
    <row r="61" spans="1:24" ht="21.05" customHeight="1" thickBot="1" x14ac:dyDescent="0.35">
      <c r="A61" s="40" t="s">
        <v>23</v>
      </c>
      <c r="B61" s="41">
        <f t="shared" ref="B61:O61" si="10">SUM(B49:B60)</f>
        <v>4185.8556699999999</v>
      </c>
      <c r="C61" s="41">
        <f t="shared" si="10"/>
        <v>4342.0629279999994</v>
      </c>
      <c r="D61" s="41">
        <f t="shared" si="10"/>
        <v>4747.4960000000001</v>
      </c>
      <c r="E61" s="41">
        <f t="shared" si="10"/>
        <v>5202</v>
      </c>
      <c r="F61" s="23">
        <f t="shared" si="10"/>
        <v>5547.7479999999987</v>
      </c>
      <c r="G61" s="23">
        <f t="shared" si="10"/>
        <v>5950.121674</v>
      </c>
      <c r="H61" s="42">
        <f t="shared" si="10"/>
        <v>6036.3937459999997</v>
      </c>
      <c r="I61" s="42">
        <f t="shared" si="10"/>
        <v>6424.4280689999987</v>
      </c>
      <c r="J61" s="42">
        <f t="shared" si="10"/>
        <v>6546.7490230000012</v>
      </c>
      <c r="K61" s="42">
        <f t="shared" si="10"/>
        <v>7124.2451329999994</v>
      </c>
      <c r="L61" s="42">
        <f t="shared" si="10"/>
        <v>7405.7164319999993</v>
      </c>
      <c r="M61" s="42">
        <f t="shared" si="10"/>
        <v>7605</v>
      </c>
      <c r="N61" s="42">
        <f t="shared" si="10"/>
        <v>8268.6670000000013</v>
      </c>
      <c r="O61" s="42">
        <f t="shared" si="10"/>
        <v>8769.0793199999989</v>
      </c>
      <c r="P61" s="115">
        <f>_xlfn.RRI(13,B61,O61)</f>
        <v>5.8535348411034693E-2</v>
      </c>
      <c r="Q61" s="74"/>
      <c r="R61" s="4" t="s">
        <v>23</v>
      </c>
      <c r="S61" s="24">
        <f t="shared" ref="S61:T61" si="11">SUM(S49:S60)</f>
        <v>4185.8556699999999</v>
      </c>
      <c r="T61" s="24">
        <f t="shared" si="11"/>
        <v>4747.4960000000001</v>
      </c>
      <c r="U61" s="42">
        <v>6424.4280689999987</v>
      </c>
      <c r="V61" s="42">
        <v>8268.6670000000013</v>
      </c>
      <c r="W61" s="42">
        <v>8769.0793199999989</v>
      </c>
      <c r="X61" s="81">
        <f t="shared" si="8"/>
        <v>5.8535348411034693E-2</v>
      </c>
    </row>
    <row r="62" spans="1:24" x14ac:dyDescent="0.3">
      <c r="A62" s="26" t="s">
        <v>27</v>
      </c>
      <c r="B62" s="43"/>
      <c r="C62" s="43"/>
      <c r="D62" s="43"/>
      <c r="E62" s="43"/>
      <c r="F62" s="43"/>
      <c r="G62" s="43"/>
      <c r="H62" s="43"/>
      <c r="I62" s="43"/>
      <c r="J62" s="44"/>
      <c r="K62" s="43"/>
      <c r="L62" s="43"/>
      <c r="M62" s="43"/>
      <c r="N62" s="43"/>
      <c r="O62" s="43"/>
      <c r="P62" s="2"/>
      <c r="R62" s="26" t="s">
        <v>27</v>
      </c>
      <c r="S62" s="43"/>
    </row>
    <row r="63" spans="1:24" x14ac:dyDescent="0.3">
      <c r="A63" s="26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P63" s="2"/>
      <c r="R63" s="26"/>
      <c r="S63" s="43"/>
    </row>
    <row r="64" spans="1:24" x14ac:dyDescent="0.3">
      <c r="A64" s="1" t="s">
        <v>25</v>
      </c>
      <c r="B64" s="2"/>
      <c r="C64" s="2"/>
      <c r="D64" s="2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"/>
      <c r="R64" s="26"/>
      <c r="S64" s="43"/>
    </row>
    <row r="65" spans="1:19" x14ac:dyDescent="0.3">
      <c r="A65" s="1" t="s">
        <v>32</v>
      </c>
      <c r="B65" s="2"/>
      <c r="C65" s="2"/>
      <c r="D65" s="2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"/>
      <c r="R65" s="26"/>
      <c r="S65" s="43"/>
    </row>
    <row r="66" spans="1:19" ht="14.95" thickBot="1" x14ac:dyDescent="0.35">
      <c r="A66" s="26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2"/>
      <c r="R66" s="26"/>
      <c r="S66" s="43"/>
    </row>
    <row r="67" spans="1:19" ht="14.95" thickBot="1" x14ac:dyDescent="0.35">
      <c r="A67" s="4" t="s">
        <v>2</v>
      </c>
      <c r="B67" s="5">
        <v>2008</v>
      </c>
      <c r="C67" s="5">
        <v>2009</v>
      </c>
      <c r="D67" s="5">
        <v>2010</v>
      </c>
      <c r="E67" s="5">
        <v>2011</v>
      </c>
      <c r="F67" s="6" t="s">
        <v>3</v>
      </c>
      <c r="G67" s="6" t="s">
        <v>4</v>
      </c>
      <c r="H67" s="7" t="s">
        <v>5</v>
      </c>
      <c r="I67" s="7" t="s">
        <v>6</v>
      </c>
      <c r="J67" s="7" t="s">
        <v>7</v>
      </c>
      <c r="K67" s="7" t="s">
        <v>8</v>
      </c>
      <c r="L67" s="7" t="s">
        <v>9</v>
      </c>
      <c r="M67" s="7" t="s">
        <v>29</v>
      </c>
      <c r="N67" s="76" t="s">
        <v>30</v>
      </c>
      <c r="O67" s="118" t="s">
        <v>33</v>
      </c>
      <c r="P67" s="111"/>
      <c r="R67" s="123" t="s">
        <v>34</v>
      </c>
      <c r="S67" s="43"/>
    </row>
    <row r="68" spans="1:19" x14ac:dyDescent="0.3">
      <c r="A68" s="8" t="s">
        <v>10</v>
      </c>
      <c r="B68" s="9"/>
      <c r="C68" s="103">
        <f>+C49/B49-1</f>
        <v>8.3859385224817506E-2</v>
      </c>
      <c r="D68" s="103">
        <f t="shared" ref="D68:N68" si="12">+D49/C49-1</f>
        <v>0.16851054436525614</v>
      </c>
      <c r="E68" s="103">
        <f t="shared" si="12"/>
        <v>0.13546202225447512</v>
      </c>
      <c r="F68" s="103">
        <f t="shared" si="12"/>
        <v>0.10268512995313173</v>
      </c>
      <c r="G68" s="103">
        <f t="shared" si="12"/>
        <v>0.11746988255805069</v>
      </c>
      <c r="H68" s="103">
        <f t="shared" si="12"/>
        <v>9.5507034615825992E-2</v>
      </c>
      <c r="I68" s="103">
        <f t="shared" si="12"/>
        <v>7.3770083030797684E-2</v>
      </c>
      <c r="J68" s="103">
        <f t="shared" si="12"/>
        <v>4.43884698798509E-2</v>
      </c>
      <c r="K68" s="103">
        <f t="shared" si="12"/>
        <v>0.10379349661365822</v>
      </c>
      <c r="L68" s="103">
        <f t="shared" si="12"/>
        <v>6.6068936043911286E-2</v>
      </c>
      <c r="M68" s="103">
        <f t="shared" si="12"/>
        <v>4.1660188680418653E-2</v>
      </c>
      <c r="N68" s="107">
        <f t="shared" si="12"/>
        <v>8.9067278989666931E-2</v>
      </c>
      <c r="O68" s="87">
        <f>(O49/N49)-1</f>
        <v>4.3455900919439738E-2</v>
      </c>
      <c r="P68" s="112"/>
      <c r="R68" s="66">
        <f>O49/C49-1</f>
        <v>1.7977514384948492</v>
      </c>
      <c r="S68" s="43"/>
    </row>
    <row r="69" spans="1:19" x14ac:dyDescent="0.3">
      <c r="A69" s="13" t="s">
        <v>11</v>
      </c>
      <c r="B69" s="14"/>
      <c r="C69" s="104">
        <f t="shared" ref="C69:N80" si="13">+C50/B50-1</f>
        <v>-2.4744785943845882E-2</v>
      </c>
      <c r="D69" s="104">
        <f t="shared" si="13"/>
        <v>5.7781205562434934E-3</v>
      </c>
      <c r="E69" s="104">
        <f t="shared" si="13"/>
        <v>5.573770491803276E-2</v>
      </c>
      <c r="F69" s="104">
        <f t="shared" si="13"/>
        <v>2.0023809523809444E-2</v>
      </c>
      <c r="G69" s="104">
        <f t="shared" si="13"/>
        <v>1.1763416394088066E-2</v>
      </c>
      <c r="H69" s="104">
        <f t="shared" si="13"/>
        <v>-0.22189533108510684</v>
      </c>
      <c r="I69" s="104">
        <f t="shared" si="13"/>
        <v>5.1133206741100778E-2</v>
      </c>
      <c r="J69" s="104">
        <f t="shared" si="13"/>
        <v>2.0679826928171163E-2</v>
      </c>
      <c r="K69" s="104">
        <f t="shared" si="13"/>
        <v>0.10055079868212036</v>
      </c>
      <c r="L69" s="104">
        <f t="shared" si="13"/>
        <v>4.3461884054331712E-2</v>
      </c>
      <c r="M69" s="104">
        <f t="shared" si="13"/>
        <v>6.9331835013188847E-2</v>
      </c>
      <c r="N69" s="108">
        <f t="shared" si="13"/>
        <v>8.7590019569471655E-2</v>
      </c>
      <c r="O69" s="87">
        <f t="shared" ref="O69:O80" si="14">(O50/N50)-1</f>
        <v>5.2223250746502359E-2</v>
      </c>
      <c r="P69" s="112"/>
      <c r="R69" s="66">
        <f t="shared" ref="R69:R80" si="15">O50/C50-1</f>
        <v>0.28559771909220144</v>
      </c>
      <c r="S69" s="43"/>
    </row>
    <row r="70" spans="1:19" x14ac:dyDescent="0.3">
      <c r="A70" s="13" t="s">
        <v>13</v>
      </c>
      <c r="B70" s="14"/>
      <c r="C70" s="104">
        <f t="shared" si="13"/>
        <v>4.1711773562993049E-2</v>
      </c>
      <c r="D70" s="104">
        <f t="shared" si="13"/>
        <v>0.10413388756658692</v>
      </c>
      <c r="E70" s="104">
        <f t="shared" si="13"/>
        <v>0.10468837234636497</v>
      </c>
      <c r="F70" s="104">
        <f t="shared" si="13"/>
        <v>4.3907550077041613E-2</v>
      </c>
      <c r="G70" s="104">
        <f t="shared" si="13"/>
        <v>4.3167819441000344E-2</v>
      </c>
      <c r="H70" s="104">
        <f t="shared" si="13"/>
        <v>-2.4690798597974961E-2</v>
      </c>
      <c r="I70" s="104">
        <f t="shared" si="13"/>
        <v>5.693233056527558E-2</v>
      </c>
      <c r="J70" s="104">
        <f t="shared" si="13"/>
        <v>1.0534840467513629E-2</v>
      </c>
      <c r="K70" s="104">
        <f t="shared" si="13"/>
        <v>6.5062957580037661E-3</v>
      </c>
      <c r="L70" s="104">
        <f t="shared" si="13"/>
        <v>-5.205533063427803E-2</v>
      </c>
      <c r="M70" s="104">
        <f t="shared" si="13"/>
        <v>-4.6164227741815167E-2</v>
      </c>
      <c r="N70" s="108">
        <f t="shared" si="13"/>
        <v>2.9610447761194036E-2</v>
      </c>
      <c r="O70" s="87">
        <f t="shared" si="14"/>
        <v>9.2703339474862867E-2</v>
      </c>
      <c r="P70" s="112"/>
      <c r="R70" s="66">
        <f t="shared" si="15"/>
        <v>0.41666393888924103</v>
      </c>
      <c r="S70" s="43"/>
    </row>
    <row r="71" spans="1:19" x14ac:dyDescent="0.3">
      <c r="A71" s="13" t="s">
        <v>14</v>
      </c>
      <c r="B71" s="14"/>
      <c r="C71" s="104">
        <f t="shared" si="13"/>
        <v>2.2573397319304744E-2</v>
      </c>
      <c r="D71" s="104">
        <f t="shared" si="13"/>
        <v>2.6716168207576718E-2</v>
      </c>
      <c r="E71" s="104">
        <f t="shared" si="13"/>
        <v>5.7877813504823239E-2</v>
      </c>
      <c r="F71" s="104">
        <f t="shared" si="13"/>
        <v>1.9620060790273453E-2</v>
      </c>
      <c r="G71" s="104">
        <f t="shared" si="13"/>
        <v>3.4923354846402743E-2</v>
      </c>
      <c r="H71" s="104">
        <f t="shared" si="13"/>
        <v>2.3616040977524788E-2</v>
      </c>
      <c r="I71" s="104">
        <f t="shared" si="13"/>
        <v>0.10146636313240598</v>
      </c>
      <c r="J71" s="104">
        <f t="shared" si="13"/>
        <v>-1.0349311621324131E-2</v>
      </c>
      <c r="K71" s="104">
        <f t="shared" si="13"/>
        <v>8.2292139936392728E-2</v>
      </c>
      <c r="L71" s="104">
        <f t="shared" si="13"/>
        <v>2.5438039947144109E-2</v>
      </c>
      <c r="M71" s="104">
        <f t="shared" si="13"/>
        <v>-6.0288100781775156E-2</v>
      </c>
      <c r="N71" s="108">
        <f t="shared" si="13"/>
        <v>6.1133663366336632E-2</v>
      </c>
      <c r="O71" s="87">
        <f t="shared" si="14"/>
        <v>7.7761797349182871E-2</v>
      </c>
      <c r="P71" s="112"/>
      <c r="R71" s="66">
        <f t="shared" si="15"/>
        <v>0.5253315556199567</v>
      </c>
      <c r="S71" s="43"/>
    </row>
    <row r="72" spans="1:19" x14ac:dyDescent="0.3">
      <c r="A72" s="13" t="s">
        <v>15</v>
      </c>
      <c r="B72" s="14"/>
      <c r="C72" s="104">
        <f t="shared" si="13"/>
        <v>-5.2699661168608136E-3</v>
      </c>
      <c r="D72" s="104">
        <f t="shared" si="13"/>
        <v>7.5060622571362812E-2</v>
      </c>
      <c r="E72" s="104">
        <f t="shared" si="13"/>
        <v>5.4216867469879526E-2</v>
      </c>
      <c r="F72" s="104">
        <f t="shared" si="13"/>
        <v>6.5320000000000045E-2</v>
      </c>
      <c r="G72" s="104">
        <f t="shared" si="13"/>
        <v>3.7122189979134301E-2</v>
      </c>
      <c r="H72" s="104">
        <f t="shared" si="13"/>
        <v>6.0249128263540008E-2</v>
      </c>
      <c r="I72" s="104">
        <f t="shared" si="13"/>
        <v>7.8882542036380343E-2</v>
      </c>
      <c r="J72" s="104">
        <f t="shared" si="13"/>
        <v>-0.20873347440001444</v>
      </c>
      <c r="K72" s="104">
        <f t="shared" si="13"/>
        <v>0.3247717221123847</v>
      </c>
      <c r="L72" s="104">
        <f t="shared" si="13"/>
        <v>-9.2476374097987257E-3</v>
      </c>
      <c r="M72" s="104">
        <f t="shared" si="13"/>
        <v>2.3078028202125234E-2</v>
      </c>
      <c r="N72" s="108">
        <f t="shared" si="13"/>
        <v>0.13334893617021271</v>
      </c>
      <c r="O72" s="87">
        <f t="shared" si="14"/>
        <v>0.13259254253070352</v>
      </c>
      <c r="P72" s="112"/>
      <c r="R72" s="66">
        <f t="shared" si="15"/>
        <v>0.95357490588831872</v>
      </c>
      <c r="S72" s="43"/>
    </row>
    <row r="73" spans="1:19" x14ac:dyDescent="0.3">
      <c r="A73" s="13" t="s">
        <v>16</v>
      </c>
      <c r="B73" s="14"/>
      <c r="C73" s="104">
        <f t="shared" si="13"/>
        <v>-9.7482103510585505E-3</v>
      </c>
      <c r="D73" s="104">
        <f t="shared" si="13"/>
        <v>4.9576860988980176E-3</v>
      </c>
      <c r="E73" s="104">
        <f t="shared" si="13"/>
        <v>2.2421524663677195E-2</v>
      </c>
      <c r="F73" s="104">
        <f t="shared" si="13"/>
        <v>6.0491228070175485E-2</v>
      </c>
      <c r="G73" s="104">
        <f t="shared" si="13"/>
        <v>5.4973241463737388E-2</v>
      </c>
      <c r="H73" s="104">
        <f t="shared" si="13"/>
        <v>6.3202334571317298E-2</v>
      </c>
      <c r="I73" s="104">
        <f t="shared" si="13"/>
        <v>3.142998311246803E-2</v>
      </c>
      <c r="J73" s="104">
        <f t="shared" si="13"/>
        <v>-2.5277946591356071E-2</v>
      </c>
      <c r="K73" s="104">
        <f t="shared" si="13"/>
        <v>-3.9903322465055791E-3</v>
      </c>
      <c r="L73" s="104">
        <f t="shared" si="13"/>
        <v>1.8135220623704207E-2</v>
      </c>
      <c r="M73" s="104">
        <f t="shared" si="13"/>
        <v>6.6923210462357607E-2</v>
      </c>
      <c r="N73" s="108">
        <f t="shared" si="13"/>
        <v>4.7989830508474496E-2</v>
      </c>
      <c r="O73" s="87">
        <f t="shared" si="14"/>
        <v>9.922638335861711E-2</v>
      </c>
      <c r="P73" s="112"/>
      <c r="R73" s="66">
        <f t="shared" si="15"/>
        <v>0.53147228238824273</v>
      </c>
      <c r="S73" s="43"/>
    </row>
    <row r="74" spans="1:19" x14ac:dyDescent="0.3">
      <c r="A74" s="13" t="s">
        <v>17</v>
      </c>
      <c r="B74" s="14"/>
      <c r="C74" s="104">
        <f t="shared" si="13"/>
        <v>5.4622212782129864E-2</v>
      </c>
      <c r="D74" s="104">
        <f t="shared" si="13"/>
        <v>8.3849915414116127E-2</v>
      </c>
      <c r="E74" s="104">
        <f t="shared" si="13"/>
        <v>6.8783068783068835E-2</v>
      </c>
      <c r="F74" s="104">
        <f t="shared" si="13"/>
        <v>3.3722772277227753E-2</v>
      </c>
      <c r="G74" s="104">
        <f t="shared" si="13"/>
        <v>2.2182106392352852E-2</v>
      </c>
      <c r="H74" s="104">
        <f t="shared" si="13"/>
        <v>2.6218178463670139E-2</v>
      </c>
      <c r="I74" s="104">
        <f t="shared" si="13"/>
        <v>-7.7794010226441834E-3</v>
      </c>
      <c r="J74" s="104">
        <f t="shared" si="13"/>
        <v>-2.6314094305591396E-2</v>
      </c>
      <c r="K74" s="104">
        <f t="shared" si="13"/>
        <v>4.4027653732923167E-2</v>
      </c>
      <c r="L74" s="104">
        <f t="shared" si="13"/>
        <v>2.011460436148349E-2</v>
      </c>
      <c r="M74" s="104">
        <f t="shared" si="13"/>
        <v>2.0507769170016621E-2</v>
      </c>
      <c r="N74" s="108">
        <f t="shared" si="13"/>
        <v>0.10025652173913047</v>
      </c>
      <c r="O74" s="87">
        <f t="shared" si="14"/>
        <v>6.0671993487684706E-2</v>
      </c>
      <c r="P74" s="112"/>
      <c r="R74" s="66">
        <f t="shared" si="15"/>
        <v>0.53925379525388095</v>
      </c>
      <c r="S74" s="43"/>
    </row>
    <row r="75" spans="1:19" x14ac:dyDescent="0.3">
      <c r="A75" s="13" t="s">
        <v>18</v>
      </c>
      <c r="B75" s="14"/>
      <c r="C75" s="104">
        <f t="shared" si="13"/>
        <v>-4.9314331342524387E-2</v>
      </c>
      <c r="D75" s="104">
        <f t="shared" si="13"/>
        <v>9.6357125824824585E-2</v>
      </c>
      <c r="E75" s="104">
        <f t="shared" si="13"/>
        <v>5.7142857142857162E-2</v>
      </c>
      <c r="F75" s="104">
        <f t="shared" si="13"/>
        <v>8.9189189189189166E-2</v>
      </c>
      <c r="G75" s="104">
        <f t="shared" si="13"/>
        <v>5.1172547559966919E-2</v>
      </c>
      <c r="H75" s="104">
        <f t="shared" si="13"/>
        <v>5.0535476311337479E-3</v>
      </c>
      <c r="I75" s="104">
        <f t="shared" si="13"/>
        <v>0.1141479225547839</v>
      </c>
      <c r="J75" s="104">
        <f t="shared" si="13"/>
        <v>3.9470448109395706E-2</v>
      </c>
      <c r="K75" s="104">
        <f t="shared" si="13"/>
        <v>3.3645200978867917E-2</v>
      </c>
      <c r="L75" s="104">
        <f t="shared" si="13"/>
        <v>4.0130017069645474E-2</v>
      </c>
      <c r="M75" s="104">
        <f t="shared" si="13"/>
        <v>-3.7971818233263455E-2</v>
      </c>
      <c r="N75" s="108">
        <f t="shared" si="13"/>
        <v>0.26242483660130733</v>
      </c>
      <c r="O75" s="87">
        <f t="shared" si="14"/>
        <v>0.14102018110183212</v>
      </c>
      <c r="P75" s="112"/>
      <c r="R75" s="66">
        <f t="shared" si="15"/>
        <v>1.3011929315705149</v>
      </c>
      <c r="S75" s="43"/>
    </row>
    <row r="76" spans="1:19" x14ac:dyDescent="0.3">
      <c r="A76" s="13" t="s">
        <v>19</v>
      </c>
      <c r="B76" s="14"/>
      <c r="C76" s="104">
        <f t="shared" si="13"/>
        <v>4.1699684646540947E-2</v>
      </c>
      <c r="D76" s="104">
        <f t="shared" si="13"/>
        <v>3.9602543212664321E-2</v>
      </c>
      <c r="E76" s="104">
        <f t="shared" si="13"/>
        <v>0</v>
      </c>
      <c r="F76" s="104">
        <f t="shared" si="13"/>
        <v>4.9268292682926873E-2</v>
      </c>
      <c r="G76" s="104">
        <f t="shared" si="13"/>
        <v>6.4917317526731688E-2</v>
      </c>
      <c r="H76" s="104">
        <f t="shared" si="13"/>
        <v>4.6149976219498567E-2</v>
      </c>
      <c r="I76" s="104">
        <f t="shared" si="13"/>
        <v>-8.1645001773530512E-2</v>
      </c>
      <c r="J76" s="104">
        <f t="shared" si="13"/>
        <v>-0.13041305039305684</v>
      </c>
      <c r="K76" s="104">
        <f t="shared" si="13"/>
        <v>0.32041694100433715</v>
      </c>
      <c r="L76" s="104">
        <f t="shared" si="13"/>
        <v>0.18284119253851938</v>
      </c>
      <c r="M76" s="104">
        <f t="shared" si="13"/>
        <v>-0.26394325671651775</v>
      </c>
      <c r="N76" s="108">
        <f t="shared" si="13"/>
        <v>0.43181818181818188</v>
      </c>
      <c r="O76" s="87">
        <f t="shared" si="14"/>
        <v>0.15796085714285701</v>
      </c>
      <c r="P76" s="112"/>
      <c r="R76" s="66">
        <f t="shared" si="15"/>
        <v>0.8497707384796378</v>
      </c>
      <c r="S76" s="43"/>
    </row>
    <row r="77" spans="1:19" x14ac:dyDescent="0.3">
      <c r="A77" s="13" t="s">
        <v>20</v>
      </c>
      <c r="B77" s="14"/>
      <c r="C77" s="104">
        <f t="shared" si="13"/>
        <v>0.11215798335365523</v>
      </c>
      <c r="D77" s="104">
        <f t="shared" si="13"/>
        <v>7.12660973277357E-3</v>
      </c>
      <c r="E77" s="104">
        <f t="shared" si="13"/>
        <v>4.1666666666666741E-2</v>
      </c>
      <c r="F77" s="104">
        <f t="shared" si="13"/>
        <v>2.0826666666666549E-2</v>
      </c>
      <c r="G77" s="104">
        <f t="shared" si="13"/>
        <v>5.7362386040072044E-2</v>
      </c>
      <c r="H77" s="104">
        <f t="shared" si="13"/>
        <v>7.0672685953301784E-2</v>
      </c>
      <c r="I77" s="104">
        <f t="shared" si="13"/>
        <v>9.8067493510241022E-3</v>
      </c>
      <c r="J77" s="104">
        <f t="shared" si="13"/>
        <v>5.0671236789488594E-2</v>
      </c>
      <c r="K77" s="104">
        <f t="shared" si="13"/>
        <v>3.8331883427577207E-2</v>
      </c>
      <c r="L77" s="104">
        <f t="shared" si="13"/>
        <v>-5.8972613499502557E-2</v>
      </c>
      <c r="M77" s="104">
        <f t="shared" si="13"/>
        <v>-8.7408462617134419E-2</v>
      </c>
      <c r="N77" s="108">
        <f t="shared" si="13"/>
        <v>0.12220731707317078</v>
      </c>
      <c r="O77" s="87">
        <f t="shared" si="14"/>
        <v>2.4080351224176955E-2</v>
      </c>
      <c r="P77" s="112"/>
      <c r="R77" s="66">
        <f t="shared" si="15"/>
        <v>0.31817343881212756</v>
      </c>
      <c r="S77" s="43"/>
    </row>
    <row r="78" spans="1:19" x14ac:dyDescent="0.3">
      <c r="A78" s="13" t="s">
        <v>21</v>
      </c>
      <c r="B78" s="14"/>
      <c r="C78" s="104">
        <f t="shared" si="13"/>
        <v>2.6888605498406992E-2</v>
      </c>
      <c r="D78" s="104">
        <f t="shared" si="13"/>
        <v>3.5593708815291336E-2</v>
      </c>
      <c r="E78" s="104">
        <f t="shared" si="13"/>
        <v>4.5454545454545414E-2</v>
      </c>
      <c r="F78" s="104">
        <f t="shared" si="13"/>
        <v>7.9739130434782535E-2</v>
      </c>
      <c r="G78" s="104">
        <f t="shared" si="13"/>
        <v>7.5085749375855659E-2</v>
      </c>
      <c r="H78" s="104">
        <f t="shared" si="13"/>
        <v>2.2831709710587011E-2</v>
      </c>
      <c r="I78" s="104">
        <f t="shared" si="13"/>
        <v>5.0602499112356369E-2</v>
      </c>
      <c r="J78" s="104">
        <f t="shared" si="13"/>
        <v>5.8934918436381878E-4</v>
      </c>
      <c r="K78" s="104">
        <f t="shared" si="13"/>
        <v>2.7121161138558003E-2</v>
      </c>
      <c r="L78" s="104">
        <f t="shared" si="13"/>
        <v>-6.676618756780528E-2</v>
      </c>
      <c r="M78" s="104">
        <f t="shared" si="13"/>
        <v>0.38096662757864852</v>
      </c>
      <c r="N78" s="108">
        <f t="shared" si="13"/>
        <v>-1.3157894736842146E-2</v>
      </c>
      <c r="O78" s="87">
        <f t="shared" si="14"/>
        <v>0.17811801333333332</v>
      </c>
      <c r="P78" s="112"/>
      <c r="R78" s="66">
        <f t="shared" si="15"/>
        <v>1.079633413948812</v>
      </c>
      <c r="S78" s="43"/>
    </row>
    <row r="79" spans="1:19" ht="14.95" thickBot="1" x14ac:dyDescent="0.35">
      <c r="A79" s="18" t="s">
        <v>22</v>
      </c>
      <c r="B79" s="19"/>
      <c r="C79" s="105">
        <f t="shared" si="13"/>
        <v>0.13857193261521261</v>
      </c>
      <c r="D79" s="105">
        <f t="shared" si="13"/>
        <v>-5.3614226239197538E-2</v>
      </c>
      <c r="E79" s="105">
        <f t="shared" si="13"/>
        <v>0.22222222222222232</v>
      </c>
      <c r="F79" s="105">
        <f t="shared" si="13"/>
        <v>3.8393939393939425E-2</v>
      </c>
      <c r="G79" s="105">
        <f t="shared" si="13"/>
        <v>0.11275556658009145</v>
      </c>
      <c r="H79" s="105">
        <f t="shared" si="13"/>
        <v>-6.6443959534544184E-2</v>
      </c>
      <c r="I79" s="105">
        <f t="shared" si="13"/>
        <v>5.8335740355556887E-2</v>
      </c>
      <c r="J79" s="105">
        <f t="shared" si="13"/>
        <v>0.14434788609863736</v>
      </c>
      <c r="K79" s="105">
        <f t="shared" si="13"/>
        <v>2.2808890024536677E-2</v>
      </c>
      <c r="L79" s="105">
        <f t="shared" si="13"/>
        <v>-5.8187179050247062E-2</v>
      </c>
      <c r="M79" s="105">
        <f t="shared" si="13"/>
        <v>-6.0908895232275384E-2</v>
      </c>
      <c r="N79" s="109">
        <f t="shared" si="13"/>
        <v>0.12820512820512819</v>
      </c>
      <c r="O79" s="87">
        <f t="shared" si="14"/>
        <v>0.11052761363636354</v>
      </c>
      <c r="P79" s="112"/>
      <c r="R79" s="66">
        <f t="shared" si="15"/>
        <v>0.71272042726723872</v>
      </c>
      <c r="S79" s="43"/>
    </row>
    <row r="80" spans="1:19" ht="14.95" thickBot="1" x14ac:dyDescent="0.35">
      <c r="A80" s="40" t="s">
        <v>23</v>
      </c>
      <c r="B80" s="41"/>
      <c r="C80" s="106">
        <f t="shared" si="13"/>
        <v>3.7317879620058614E-2</v>
      </c>
      <c r="D80" s="106">
        <f t="shared" si="13"/>
        <v>9.3373375449154805E-2</v>
      </c>
      <c r="E80" s="106">
        <f t="shared" si="13"/>
        <v>9.5735520366946991E-2</v>
      </c>
      <c r="F80" s="106">
        <f t="shared" si="13"/>
        <v>6.6464436755093947E-2</v>
      </c>
      <c r="G80" s="106">
        <f t="shared" si="13"/>
        <v>7.2529190943785071E-2</v>
      </c>
      <c r="H80" s="106">
        <f t="shared" si="13"/>
        <v>1.4499211398815381E-2</v>
      </c>
      <c r="I80" s="106">
        <f t="shared" si="13"/>
        <v>6.4282473829201159E-2</v>
      </c>
      <c r="J80" s="106">
        <f t="shared" si="13"/>
        <v>1.9039975650166019E-2</v>
      </c>
      <c r="K80" s="106">
        <f t="shared" si="13"/>
        <v>8.8211127075612961E-2</v>
      </c>
      <c r="L80" s="106">
        <f t="shared" si="13"/>
        <v>3.950892954205143E-2</v>
      </c>
      <c r="M80" s="106">
        <f t="shared" si="13"/>
        <v>2.6909424608657639E-2</v>
      </c>
      <c r="N80" s="110">
        <f t="shared" si="13"/>
        <v>8.7267192636423685E-2</v>
      </c>
      <c r="O80" s="88">
        <f t="shared" si="14"/>
        <v>6.0519104228045073E-2</v>
      </c>
      <c r="P80" s="112"/>
      <c r="R80" s="80">
        <f t="shared" si="15"/>
        <v>1.019565230953281</v>
      </c>
      <c r="S80" s="43"/>
    </row>
    <row r="81" spans="1:19" x14ac:dyDescent="0.3">
      <c r="A81" s="26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"/>
      <c r="R81" s="26"/>
      <c r="S81" s="43"/>
    </row>
    <row r="82" spans="1:19" x14ac:dyDescent="0.3">
      <c r="A82" s="26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2"/>
      <c r="R82" s="26"/>
      <c r="S82" s="43"/>
    </row>
    <row r="83" spans="1:19" x14ac:dyDescent="0.3">
      <c r="A83" s="26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"/>
      <c r="R83" s="26"/>
      <c r="S83" s="43"/>
    </row>
    <row r="84" spans="1:19" x14ac:dyDescent="0.3">
      <c r="A84" s="26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2"/>
      <c r="R84" s="26"/>
      <c r="S84" s="43"/>
    </row>
    <row r="85" spans="1:19" x14ac:dyDescent="0.3">
      <c r="A85" s="2"/>
      <c r="B85" s="2"/>
      <c r="C85" s="2"/>
      <c r="D85" s="27"/>
      <c r="E85" s="2"/>
      <c r="F85" s="2"/>
      <c r="G85" s="2"/>
      <c r="H85" s="2"/>
      <c r="I85" s="2"/>
      <c r="J85" s="45"/>
      <c r="K85" s="45"/>
      <c r="L85" s="45"/>
      <c r="M85" s="45"/>
      <c r="N85" s="45"/>
      <c r="O85" s="45"/>
      <c r="P85" s="2"/>
    </row>
    <row r="86" spans="1:1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9" x14ac:dyDescent="0.3">
      <c r="A87" s="1" t="s">
        <v>25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9" x14ac:dyDescent="0.3">
      <c r="A88" s="1" t="s">
        <v>28</v>
      </c>
      <c r="B88" s="43"/>
      <c r="C88" s="43"/>
      <c r="D88" s="43"/>
      <c r="E88" s="4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9" ht="14.95" thickBo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9" ht="14.95" thickBot="1" x14ac:dyDescent="0.35">
      <c r="A90" s="4" t="s">
        <v>2</v>
      </c>
      <c r="B90" s="5">
        <v>2008</v>
      </c>
      <c r="C90" s="5">
        <v>2009</v>
      </c>
      <c r="D90" s="5">
        <v>2010</v>
      </c>
      <c r="E90" s="5">
        <v>2011</v>
      </c>
      <c r="F90" s="6" t="s">
        <v>3</v>
      </c>
      <c r="G90" s="7" t="s">
        <v>4</v>
      </c>
      <c r="H90" s="7" t="s">
        <v>5</v>
      </c>
      <c r="I90" s="7" t="s">
        <v>6</v>
      </c>
      <c r="J90" s="6" t="s">
        <v>7</v>
      </c>
      <c r="K90" s="6" t="s">
        <v>8</v>
      </c>
      <c r="L90" s="60" t="s">
        <v>9</v>
      </c>
      <c r="M90" s="7" t="s">
        <v>29</v>
      </c>
      <c r="N90" s="7" t="s">
        <v>30</v>
      </c>
      <c r="O90" s="118">
        <v>2021</v>
      </c>
      <c r="P90" s="2"/>
    </row>
    <row r="91" spans="1:19" x14ac:dyDescent="0.3">
      <c r="A91" s="46" t="s">
        <v>10</v>
      </c>
      <c r="B91" s="68">
        <f t="shared" ref="B91:M91" si="16">+B5/B49</f>
        <v>7.6278488795373658</v>
      </c>
      <c r="C91" s="68">
        <f t="shared" si="16"/>
        <v>7.4146884033303397</v>
      </c>
      <c r="D91" s="68">
        <f t="shared" si="16"/>
        <v>8.4871794871794872</v>
      </c>
      <c r="E91" s="68">
        <f t="shared" si="16"/>
        <v>9.3374520664678311</v>
      </c>
      <c r="F91" s="68">
        <f t="shared" si="16"/>
        <v>8.3493664224370772</v>
      </c>
      <c r="G91" s="68">
        <f t="shared" si="16"/>
        <v>7.9041836418880926</v>
      </c>
      <c r="H91" s="68">
        <f t="shared" si="16"/>
        <v>7.5456899800582145</v>
      </c>
      <c r="I91" s="68">
        <f t="shared" si="16"/>
        <v>5.7274227485359832</v>
      </c>
      <c r="J91" s="68">
        <f t="shared" si="16"/>
        <v>5.9087116083005968</v>
      </c>
      <c r="K91" s="68">
        <f t="shared" si="16"/>
        <v>6.4922062298143519</v>
      </c>
      <c r="L91" s="68">
        <f t="shared" si="16"/>
        <v>5.7798085832799551</v>
      </c>
      <c r="M91" s="78">
        <f t="shared" si="16"/>
        <v>5.5685419058553389</v>
      </c>
      <c r="N91" s="78">
        <f t="shared" ref="N91:O103" si="17">N5/N49</f>
        <v>4.4148832947351906</v>
      </c>
      <c r="O91" s="71">
        <f t="shared" si="17"/>
        <v>4.609204785672512</v>
      </c>
      <c r="P91" s="2"/>
    </row>
    <row r="92" spans="1:19" x14ac:dyDescent="0.3">
      <c r="A92" s="13" t="s">
        <v>11</v>
      </c>
      <c r="B92" s="47">
        <f t="shared" ref="B92:M92" si="18">+B6/B50</f>
        <v>9.1671579230000244</v>
      </c>
      <c r="C92" s="47">
        <f t="shared" si="18"/>
        <v>7.772670903035622</v>
      </c>
      <c r="D92" s="47">
        <f t="shared" si="18"/>
        <v>8.4819672131147534</v>
      </c>
      <c r="E92" s="47">
        <f t="shared" si="18"/>
        <v>8.5962732919254652</v>
      </c>
      <c r="F92" s="47">
        <f t="shared" si="18"/>
        <v>8.4863311557498253</v>
      </c>
      <c r="G92" s="47">
        <f t="shared" si="18"/>
        <v>8.9407669954107263</v>
      </c>
      <c r="H92" s="47">
        <f t="shared" si="18"/>
        <v>9.5990983848532778</v>
      </c>
      <c r="I92" s="47">
        <f t="shared" si="18"/>
        <v>8.2549939660331813</v>
      </c>
      <c r="J92" s="47">
        <f t="shared" si="18"/>
        <v>7.1574979032641792</v>
      </c>
      <c r="K92" s="47">
        <f t="shared" si="18"/>
        <v>6.8122758423414913</v>
      </c>
      <c r="L92" s="47">
        <f t="shared" si="18"/>
        <v>7.0337069716878178</v>
      </c>
      <c r="M92" s="48">
        <f t="shared" si="18"/>
        <v>7.227005870841487</v>
      </c>
      <c r="N92" s="48">
        <f t="shared" si="17"/>
        <v>6.6798087658578318</v>
      </c>
      <c r="O92" s="72">
        <f t="shared" si="17"/>
        <v>7.2725500909321301</v>
      </c>
      <c r="P92" s="2"/>
    </row>
    <row r="93" spans="1:19" x14ac:dyDescent="0.3">
      <c r="A93" s="13" t="s">
        <v>13</v>
      </c>
      <c r="B93" s="47">
        <f t="shared" ref="B93:M93" si="19">+B7/B51</f>
        <v>6.3467034208707993</v>
      </c>
      <c r="C93" s="47">
        <f t="shared" si="19"/>
        <v>6.2619890375391076</v>
      </c>
      <c r="D93" s="47">
        <f t="shared" si="19"/>
        <v>6.8391955009055385</v>
      </c>
      <c r="E93" s="47">
        <f t="shared" si="19"/>
        <v>7.5978428351309706</v>
      </c>
      <c r="F93" s="47">
        <f t="shared" si="19"/>
        <v>8.2230433832819667</v>
      </c>
      <c r="G93" s="47">
        <f t="shared" si="19"/>
        <v>8.1506252474543963</v>
      </c>
      <c r="H93" s="47">
        <f t="shared" si="19"/>
        <v>7.6369985434329717</v>
      </c>
      <c r="I93" s="47">
        <f t="shared" si="19"/>
        <v>8.0325255478460189</v>
      </c>
      <c r="J93" s="47">
        <f t="shared" si="19"/>
        <v>7.3032966137379276</v>
      </c>
      <c r="K93" s="47">
        <f t="shared" si="19"/>
        <v>8.332719298245614</v>
      </c>
      <c r="L93" s="47">
        <f t="shared" si="19"/>
        <v>6.9394798320679589</v>
      </c>
      <c r="M93" s="48">
        <f t="shared" si="19"/>
        <v>6.9776119402985071</v>
      </c>
      <c r="N93" s="48">
        <f t="shared" si="17"/>
        <v>6.9453060786647312</v>
      </c>
      <c r="O93" s="72">
        <f t="shared" si="17"/>
        <v>7.9969593203833131</v>
      </c>
      <c r="P93" s="2"/>
    </row>
    <row r="94" spans="1:19" x14ac:dyDescent="0.3">
      <c r="A94" s="13" t="s">
        <v>14</v>
      </c>
      <c r="B94" s="47">
        <f t="shared" ref="B94:M94" si="20">+B8/B52</f>
        <v>5.431800182650262</v>
      </c>
      <c r="C94" s="47">
        <f t="shared" si="20"/>
        <v>4.9703098609257497</v>
      </c>
      <c r="D94" s="47">
        <f t="shared" si="20"/>
        <v>5.8038585209003219</v>
      </c>
      <c r="E94" s="47">
        <f t="shared" si="20"/>
        <v>6.0638297872340425</v>
      </c>
      <c r="F94" s="47">
        <f t="shared" si="20"/>
        <v>6.3316808513809608</v>
      </c>
      <c r="G94" s="47">
        <f t="shared" si="20"/>
        <v>5.5893987117296433</v>
      </c>
      <c r="H94" s="47">
        <f t="shared" si="20"/>
        <v>5.6247562392893018</v>
      </c>
      <c r="I94" s="47">
        <f t="shared" si="20"/>
        <v>4.2210041719145588</v>
      </c>
      <c r="J94" s="47">
        <f t="shared" si="20"/>
        <v>4.4046378712155629</v>
      </c>
      <c r="K94" s="47">
        <f t="shared" si="20"/>
        <v>4.513264035644263</v>
      </c>
      <c r="L94" s="47">
        <f t="shared" si="20"/>
        <v>4.486621898543679</v>
      </c>
      <c r="M94" s="48">
        <f t="shared" si="20"/>
        <v>4.0099009900990099</v>
      </c>
      <c r="N94" s="48">
        <f t="shared" si="17"/>
        <v>3.6148080933430995</v>
      </c>
      <c r="O94" s="72">
        <f t="shared" si="17"/>
        <v>3.7964863160481146</v>
      </c>
      <c r="P94" s="2"/>
    </row>
    <row r="95" spans="1:19" x14ac:dyDescent="0.3">
      <c r="A95" s="13" t="s">
        <v>15</v>
      </c>
      <c r="B95" s="47">
        <f t="shared" ref="B95:M95" si="21">+B9/B53</f>
        <v>6.9052129357921075</v>
      </c>
      <c r="C95" s="47">
        <f t="shared" si="21"/>
        <v>6.8930426137127725</v>
      </c>
      <c r="D95" s="47">
        <f t="shared" si="21"/>
        <v>7.1144578313253009</v>
      </c>
      <c r="E95" s="47">
        <f t="shared" si="21"/>
        <v>7.5314285714285711</v>
      </c>
      <c r="F95" s="47">
        <f t="shared" si="21"/>
        <v>7.6902714677280057</v>
      </c>
      <c r="G95" s="47">
        <f t="shared" si="21"/>
        <v>7.916625908682084</v>
      </c>
      <c r="H95" s="47">
        <f t="shared" si="21"/>
        <v>7.8126887185916161</v>
      </c>
      <c r="I95" s="47">
        <f t="shared" si="21"/>
        <v>7.9498489863092985</v>
      </c>
      <c r="J95" s="47">
        <f t="shared" si="21"/>
        <v>8.0248562906414627</v>
      </c>
      <c r="K95" s="47">
        <f t="shared" si="21"/>
        <v>8.446716096668867</v>
      </c>
      <c r="L95" s="47">
        <f t="shared" si="21"/>
        <v>8.594882868449579</v>
      </c>
      <c r="M95" s="48">
        <f t="shared" si="21"/>
        <v>8.2425531914893622</v>
      </c>
      <c r="N95" s="48">
        <f t="shared" si="17"/>
        <v>8.169574636644553</v>
      </c>
      <c r="O95" s="72">
        <f t="shared" si="17"/>
        <v>8.3606468793603739</v>
      </c>
      <c r="P95" s="2"/>
    </row>
    <row r="96" spans="1:19" x14ac:dyDescent="0.3">
      <c r="A96" s="13" t="s">
        <v>16</v>
      </c>
      <c r="B96" s="47">
        <f t="shared" ref="B96:M96" si="22">+B10/B54</f>
        <v>4.7272965932898359</v>
      </c>
      <c r="C96" s="47">
        <f t="shared" si="22"/>
        <v>4.6894975928108842</v>
      </c>
      <c r="D96" s="47">
        <f t="shared" si="22"/>
        <v>5.4125560538116595</v>
      </c>
      <c r="E96" s="47">
        <f t="shared" si="22"/>
        <v>6.1315789473684212</v>
      </c>
      <c r="F96" s="47">
        <f t="shared" si="22"/>
        <v>6.2130508867125469</v>
      </c>
      <c r="G96" s="47">
        <f t="shared" si="22"/>
        <v>6.2085817354718378</v>
      </c>
      <c r="H96" s="47">
        <f t="shared" si="22"/>
        <v>5.7533277287375642</v>
      </c>
      <c r="I96" s="47">
        <f t="shared" si="22"/>
        <v>5.5043899474493259</v>
      </c>
      <c r="J96" s="47">
        <f t="shared" si="22"/>
        <v>5.9113361378131657</v>
      </c>
      <c r="K96" s="47">
        <f t="shared" si="22"/>
        <v>6.3829900836245397</v>
      </c>
      <c r="L96" s="47">
        <f t="shared" si="22"/>
        <v>6.6602880330999366</v>
      </c>
      <c r="M96" s="48">
        <f t="shared" si="22"/>
        <v>5.9152542372881358</v>
      </c>
      <c r="N96" s="48">
        <f t="shared" si="17"/>
        <v>5.230963555733819</v>
      </c>
      <c r="O96" s="72">
        <f t="shared" si="17"/>
        <v>6.0307262616766328</v>
      </c>
      <c r="P96" s="2"/>
    </row>
    <row r="97" spans="1:16" x14ac:dyDescent="0.3">
      <c r="A97" s="13" t="s">
        <v>17</v>
      </c>
      <c r="B97" s="47">
        <f t="shared" ref="B97:M97" si="23">+B11/B55</f>
        <v>4.1047488194206139</v>
      </c>
      <c r="C97" s="47">
        <f t="shared" si="23"/>
        <v>4.2568807566731302</v>
      </c>
      <c r="D97" s="47">
        <f t="shared" si="23"/>
        <v>4.3650793650793647</v>
      </c>
      <c r="E97" s="47">
        <f t="shared" si="23"/>
        <v>4.5693069306930694</v>
      </c>
      <c r="F97" s="47">
        <f t="shared" si="23"/>
        <v>4.678150680995345</v>
      </c>
      <c r="G97" s="47">
        <f t="shared" si="23"/>
        <v>4.8927279557095753</v>
      </c>
      <c r="H97" s="47">
        <f t="shared" si="23"/>
        <v>5.1410746895544204</v>
      </c>
      <c r="I97" s="47">
        <f t="shared" si="23"/>
        <v>5.3945641771266608</v>
      </c>
      <c r="J97" s="47">
        <f t="shared" si="23"/>
        <v>5.5082342155875947</v>
      </c>
      <c r="K97" s="47">
        <f t="shared" si="23"/>
        <v>5.7358939773869118</v>
      </c>
      <c r="L97" s="47">
        <f t="shared" si="23"/>
        <v>5.9416047706519715</v>
      </c>
      <c r="M97" s="48">
        <f t="shared" si="23"/>
        <v>6.052173913043478</v>
      </c>
      <c r="N97" s="48">
        <f t="shared" si="17"/>
        <v>6.1314831719085268</v>
      </c>
      <c r="O97" s="72">
        <f t="shared" si="17"/>
        <v>6.3457268327729803</v>
      </c>
      <c r="P97" s="2"/>
    </row>
    <row r="98" spans="1:16" x14ac:dyDescent="0.3">
      <c r="A98" s="13" t="s">
        <v>18</v>
      </c>
      <c r="B98" s="47">
        <f t="shared" ref="B98:M98" si="24">+B12/B56</f>
        <v>6.424185439651251</v>
      </c>
      <c r="C98" s="47">
        <f t="shared" si="24"/>
        <v>6.4538889473554679</v>
      </c>
      <c r="D98" s="47">
        <f t="shared" si="24"/>
        <v>6.8761904761904766</v>
      </c>
      <c r="E98" s="47">
        <f t="shared" si="24"/>
        <v>7.3063063063063067</v>
      </c>
      <c r="F98" s="47">
        <f t="shared" si="24"/>
        <v>7.6507692307692299</v>
      </c>
      <c r="G98" s="47">
        <f t="shared" si="24"/>
        <v>7.6853557861075661</v>
      </c>
      <c r="H98" s="47">
        <f t="shared" si="24"/>
        <v>7.190771085657917</v>
      </c>
      <c r="I98" s="47">
        <f t="shared" si="24"/>
        <v>6.37641329782375</v>
      </c>
      <c r="J98" s="47">
        <f t="shared" si="24"/>
        <v>6.1371631761826864</v>
      </c>
      <c r="K98" s="47">
        <f t="shared" si="24"/>
        <v>5.88079370581349</v>
      </c>
      <c r="L98" s="47">
        <f t="shared" si="24"/>
        <v>5.6769031495419373</v>
      </c>
      <c r="M98" s="48">
        <f t="shared" si="24"/>
        <v>5.5294117647058822</v>
      </c>
      <c r="N98" s="48">
        <f t="shared" si="17"/>
        <v>5.2340396891551171</v>
      </c>
      <c r="O98" s="72">
        <f t="shared" si="17"/>
        <v>4.8180221762148232</v>
      </c>
      <c r="P98" s="2"/>
    </row>
    <row r="99" spans="1:16" x14ac:dyDescent="0.3">
      <c r="A99" s="13" t="s">
        <v>19</v>
      </c>
      <c r="B99" s="47">
        <f t="shared" ref="B99:M99" si="25">+B13/B57</f>
        <v>9.2613138874303491</v>
      </c>
      <c r="C99" s="47">
        <f t="shared" si="25"/>
        <v>9.6055725130507525</v>
      </c>
      <c r="D99" s="47">
        <f t="shared" si="25"/>
        <v>10.268292682926829</v>
      </c>
      <c r="E99" s="47">
        <f t="shared" si="25"/>
        <v>10.585365853658537</v>
      </c>
      <c r="F99" s="47">
        <f t="shared" si="25"/>
        <v>10.695699674569967</v>
      </c>
      <c r="G99" s="47">
        <f t="shared" si="25"/>
        <v>11.123167465654173</v>
      </c>
      <c r="H99" s="47">
        <f t="shared" si="25"/>
        <v>10.790055709725207</v>
      </c>
      <c r="I99" s="47">
        <f t="shared" si="25"/>
        <v>11.390989230699322</v>
      </c>
      <c r="J99" s="47">
        <f t="shared" si="25"/>
        <v>11.36677640173486</v>
      </c>
      <c r="K99" s="47">
        <f t="shared" si="25"/>
        <v>9.4052135741793084</v>
      </c>
      <c r="L99" s="47">
        <f t="shared" si="25"/>
        <v>11.451604269129112</v>
      </c>
      <c r="M99" s="48">
        <f t="shared" si="25"/>
        <v>11.795454545454545</v>
      </c>
      <c r="N99" s="48">
        <f t="shared" si="17"/>
        <v>11.682539682539682</v>
      </c>
      <c r="O99" s="72">
        <f t="shared" si="17"/>
        <v>8.3165626099103012</v>
      </c>
      <c r="P99" s="2"/>
    </row>
    <row r="100" spans="1:16" x14ac:dyDescent="0.3">
      <c r="A100" s="13" t="s">
        <v>20</v>
      </c>
      <c r="B100" s="47">
        <f t="shared" ref="B100:M100" si="26">+B14/B58</f>
        <v>4.0329398628976856</v>
      </c>
      <c r="C100" s="47">
        <f t="shared" si="26"/>
        <v>3.9783319507489909</v>
      </c>
      <c r="D100" s="47">
        <f t="shared" si="26"/>
        <v>4.6111111111111107</v>
      </c>
      <c r="E100" s="47">
        <f t="shared" si="26"/>
        <v>4.96</v>
      </c>
      <c r="F100" s="47">
        <f t="shared" si="26"/>
        <v>4.6988845641440919</v>
      </c>
      <c r="G100" s="47">
        <f t="shared" si="26"/>
        <v>4.7551023682677247</v>
      </c>
      <c r="H100" s="47">
        <f t="shared" si="26"/>
        <v>4.2137179117392556</v>
      </c>
      <c r="I100" s="47">
        <f t="shared" si="26"/>
        <v>3.8980976863753209</v>
      </c>
      <c r="J100" s="47">
        <f t="shared" si="26"/>
        <v>3.7918225315354506</v>
      </c>
      <c r="K100" s="47">
        <f t="shared" si="26"/>
        <v>4.1120280672356913</v>
      </c>
      <c r="L100" s="47">
        <f t="shared" si="26"/>
        <v>4.3061076858014111</v>
      </c>
      <c r="M100" s="48">
        <f t="shared" si="26"/>
        <v>4.0975609756097562</v>
      </c>
      <c r="N100" s="48">
        <f t="shared" si="17"/>
        <v>3.7798002629834495</v>
      </c>
      <c r="O100" s="72">
        <f t="shared" si="17"/>
        <v>3.7946329472771909</v>
      </c>
      <c r="P100" s="2"/>
    </row>
    <row r="101" spans="1:16" x14ac:dyDescent="0.3">
      <c r="A101" s="13" t="s">
        <v>21</v>
      </c>
      <c r="B101" s="47">
        <f t="shared" ref="B101:M101" si="27">+B15/B59</f>
        <v>4.7194696221773906</v>
      </c>
      <c r="C101" s="47">
        <f t="shared" si="27"/>
        <v>4.1079147720499378</v>
      </c>
      <c r="D101" s="47">
        <f t="shared" si="27"/>
        <v>4.5227272727272725</v>
      </c>
      <c r="E101" s="47">
        <f t="shared" si="27"/>
        <v>5.3913043478260869</v>
      </c>
      <c r="F101" s="47">
        <f t="shared" si="27"/>
        <v>5.1542240476765722</v>
      </c>
      <c r="G101" s="47">
        <f t="shared" si="27"/>
        <v>5.5334253591092208</v>
      </c>
      <c r="H101" s="47">
        <f t="shared" si="27"/>
        <v>5.5938018040306252</v>
      </c>
      <c r="I101" s="47">
        <f t="shared" si="27"/>
        <v>4.9498165567075718</v>
      </c>
      <c r="J101" s="47">
        <f t="shared" si="27"/>
        <v>4.6518768602341227</v>
      </c>
      <c r="K101" s="47">
        <f t="shared" si="27"/>
        <v>5.1802951876255792</v>
      </c>
      <c r="L101" s="47">
        <f t="shared" si="27"/>
        <v>5.3452651190392295</v>
      </c>
      <c r="M101" s="48">
        <f t="shared" si="27"/>
        <v>5.1842105263157894</v>
      </c>
      <c r="N101" s="48">
        <f t="shared" si="17"/>
        <v>5.0133333333333336</v>
      </c>
      <c r="O101" s="72">
        <f t="shared" si="17"/>
        <v>5.4106633188337856</v>
      </c>
      <c r="P101" s="2"/>
    </row>
    <row r="102" spans="1:16" ht="14.95" thickBot="1" x14ac:dyDescent="0.35">
      <c r="A102" s="18" t="s">
        <v>22</v>
      </c>
      <c r="B102" s="69">
        <f t="shared" ref="B102:M102" si="28">+B16/B60</f>
        <v>5.9574114530161557</v>
      </c>
      <c r="C102" s="69">
        <f t="shared" si="28"/>
        <v>6.5092781908693258</v>
      </c>
      <c r="D102" s="69">
        <f t="shared" si="28"/>
        <v>7.1111111111111107</v>
      </c>
      <c r="E102" s="69">
        <f t="shared" si="28"/>
        <v>7.5454545454545459</v>
      </c>
      <c r="F102" s="69">
        <f t="shared" si="28"/>
        <v>6.9606034960749401</v>
      </c>
      <c r="G102" s="69">
        <f t="shared" si="28"/>
        <v>7.2136028987803691</v>
      </c>
      <c r="H102" s="69">
        <f t="shared" si="28"/>
        <v>7.8132366612728781</v>
      </c>
      <c r="I102" s="69">
        <f t="shared" si="28"/>
        <v>8.1615835881681598</v>
      </c>
      <c r="J102" s="69">
        <f t="shared" si="28"/>
        <v>8.0571476120042913</v>
      </c>
      <c r="K102" s="69">
        <f t="shared" si="28"/>
        <v>8.5756604508172281</v>
      </c>
      <c r="L102" s="69">
        <f t="shared" si="28"/>
        <v>8.738057031507017</v>
      </c>
      <c r="M102" s="58">
        <f t="shared" si="28"/>
        <v>9.3076923076923084</v>
      </c>
      <c r="N102" s="58">
        <f t="shared" si="17"/>
        <v>9.5</v>
      </c>
      <c r="O102" s="73">
        <f t="shared" si="17"/>
        <v>9.8390406566575699</v>
      </c>
      <c r="P102" s="2"/>
    </row>
    <row r="103" spans="1:16" ht="14.95" thickBot="1" x14ac:dyDescent="0.35">
      <c r="A103" s="56" t="s">
        <v>23</v>
      </c>
      <c r="B103" s="70">
        <f t="shared" ref="B103:M103" si="29">+B17/B61</f>
        <v>7.2297561683487279</v>
      </c>
      <c r="C103" s="70">
        <f t="shared" si="29"/>
        <v>6.7970986168075189</v>
      </c>
      <c r="D103" s="70">
        <f t="shared" si="29"/>
        <v>7.6263360727423466</v>
      </c>
      <c r="E103" s="70">
        <f t="shared" si="29"/>
        <v>8.2464436755094201</v>
      </c>
      <c r="F103" s="70">
        <f t="shared" si="29"/>
        <v>7.8982325801388278</v>
      </c>
      <c r="G103" s="70">
        <f t="shared" si="29"/>
        <v>7.7433239059779266</v>
      </c>
      <c r="H103" s="70">
        <f t="shared" si="29"/>
        <v>7.5025141603948926</v>
      </c>
      <c r="I103" s="70">
        <f t="shared" si="29"/>
        <v>6.308960940691426</v>
      </c>
      <c r="J103" s="70">
        <f t="shared" si="29"/>
        <v>6.1894858717108159</v>
      </c>
      <c r="K103" s="70">
        <f t="shared" si="29"/>
        <v>6.6219954408295028</v>
      </c>
      <c r="L103" s="70">
        <f t="shared" si="29"/>
        <v>6.1407128630726131</v>
      </c>
      <c r="M103" s="70">
        <f t="shared" si="29"/>
        <v>5.9781722550953322</v>
      </c>
      <c r="N103" s="70">
        <f t="shared" si="17"/>
        <v>5.1928900994561742</v>
      </c>
      <c r="O103" s="79">
        <f t="shared" si="17"/>
        <v>5.5146582470416066</v>
      </c>
      <c r="P103" s="2"/>
    </row>
    <row r="104" spans="1:16" x14ac:dyDescent="0.3">
      <c r="A104" s="26" t="s">
        <v>27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2"/>
    </row>
  </sheetData>
  <phoneticPr fontId="8" type="noConversion"/>
  <pageMargins left="0.7" right="0.7" top="0.75" bottom="0.75" header="0.3" footer="0.3"/>
  <pageSetup paperSize="9" orientation="portrait" r:id="rId1"/>
  <ignoredErrors>
    <ignoredError sqref="F4:O4 F48:O48 F90:N90 U4:V4 F26:N27 U48:V48 F67:O67" numberStoredAsText="1"/>
    <ignoredError sqref="B61:E61 B17:D17 S17 S61:T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31" zoomScale="70" zoomScaleNormal="70" workbookViewId="0">
      <selection activeCell="O60" sqref="O60"/>
    </sheetView>
  </sheetViews>
  <sheetFormatPr baseColWidth="10" defaultColWidth="11.3984375" defaultRowHeight="14.4" x14ac:dyDescent="0.3"/>
  <cols>
    <col min="1" max="1" width="22" customWidth="1"/>
    <col min="2" max="15" width="9.8984375" customWidth="1"/>
    <col min="16" max="16" width="12.8984375" customWidth="1"/>
  </cols>
  <sheetData>
    <row r="1" spans="1:17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4.95" thickBot="1" x14ac:dyDescent="0.3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52.1" thickBot="1" x14ac:dyDescent="0.35">
      <c r="A4" s="4" t="s">
        <v>2</v>
      </c>
      <c r="B4" s="5">
        <v>2008</v>
      </c>
      <c r="C4" s="5">
        <v>2009</v>
      </c>
      <c r="D4" s="5">
        <v>2010</v>
      </c>
      <c r="E4" s="5">
        <v>2011</v>
      </c>
      <c r="F4" s="6" t="s">
        <v>3</v>
      </c>
      <c r="G4" s="6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29</v>
      </c>
      <c r="N4" s="7" t="s">
        <v>30</v>
      </c>
      <c r="O4" s="7" t="s">
        <v>33</v>
      </c>
      <c r="P4" s="65" t="s">
        <v>35</v>
      </c>
    </row>
    <row r="5" spans="1:17" x14ac:dyDescent="0.3">
      <c r="A5" s="8" t="s">
        <v>10</v>
      </c>
      <c r="B5" s="9">
        <v>12449.072</v>
      </c>
      <c r="C5" s="9">
        <v>13115.98</v>
      </c>
      <c r="D5" s="9">
        <v>17543</v>
      </c>
      <c r="E5" s="9">
        <v>21915</v>
      </c>
      <c r="F5" s="10">
        <v>21608.177</v>
      </c>
      <c r="G5" s="11">
        <v>22859.012051028789</v>
      </c>
      <c r="H5" s="12">
        <v>23906.420999999998</v>
      </c>
      <c r="I5" s="12">
        <v>19484.36</v>
      </c>
      <c r="J5" s="12">
        <v>20993.350999999999</v>
      </c>
      <c r="K5" s="12">
        <v>25460.628000000001</v>
      </c>
      <c r="L5" s="12">
        <v>24164.374</v>
      </c>
      <c r="M5" s="12">
        <v>24251</v>
      </c>
      <c r="N5" s="12">
        <v>20939.296999999999</v>
      </c>
      <c r="O5" s="12">
        <f>+'Sin Venezuela'!O5</f>
        <v>22810.929</v>
      </c>
      <c r="P5" s="119">
        <f>_xlfn.RRI(13,B5,O5)</f>
        <v>4.7686216496258371E-2</v>
      </c>
      <c r="Q5" s="74"/>
    </row>
    <row r="6" spans="1:17" x14ac:dyDescent="0.3">
      <c r="A6" s="13" t="s">
        <v>11</v>
      </c>
      <c r="B6" s="14">
        <v>8551.3629999999994</v>
      </c>
      <c r="C6" s="14">
        <v>7071.1360000000004</v>
      </c>
      <c r="D6" s="14">
        <v>7761</v>
      </c>
      <c r="E6" s="14">
        <v>8304</v>
      </c>
      <c r="F6" s="15">
        <v>8361.9470000000001</v>
      </c>
      <c r="G6" s="16">
        <v>8913.3546038027962</v>
      </c>
      <c r="H6" s="17">
        <v>7446.2030000000004</v>
      </c>
      <c r="I6" s="17">
        <v>6730.99</v>
      </c>
      <c r="J6" s="17">
        <v>5956.799</v>
      </c>
      <c r="K6" s="17">
        <v>6239.5609999999997</v>
      </c>
      <c r="L6" s="17">
        <v>6722.3739999999998</v>
      </c>
      <c r="M6" s="17">
        <v>7386</v>
      </c>
      <c r="N6" s="75">
        <v>7424.7209999999995</v>
      </c>
      <c r="O6" s="75">
        <f>+'Sin Venezuela'!O6</f>
        <v>8505.7129999999997</v>
      </c>
      <c r="P6" s="120">
        <f t="shared" ref="P6:P18" si="0">_xlfn.RRI(13,B6,O6)</f>
        <v>-4.1165602137449575E-4</v>
      </c>
      <c r="Q6" s="74"/>
    </row>
    <row r="7" spans="1:17" x14ac:dyDescent="0.3">
      <c r="A7" s="13" t="s">
        <v>13</v>
      </c>
      <c r="B7" s="14">
        <v>3241.7820000000002</v>
      </c>
      <c r="C7" s="14">
        <v>3331.9270000000001</v>
      </c>
      <c r="D7" s="14">
        <v>4018</v>
      </c>
      <c r="E7" s="14">
        <v>4931</v>
      </c>
      <c r="F7" s="15">
        <v>5571.0789999999997</v>
      </c>
      <c r="G7" s="16">
        <v>5760.3893924020458</v>
      </c>
      <c r="H7" s="17">
        <v>5264.1220000000003</v>
      </c>
      <c r="I7" s="17">
        <v>5851.9759999999997</v>
      </c>
      <c r="J7" s="17">
        <v>5376.76</v>
      </c>
      <c r="K7" s="17">
        <v>6174.5450000000001</v>
      </c>
      <c r="L7" s="17">
        <v>4874.4780000000001</v>
      </c>
      <c r="M7" s="17">
        <v>4675</v>
      </c>
      <c r="N7" s="17">
        <v>4791.143</v>
      </c>
      <c r="O7" s="17">
        <f>+'Sin Venezuela'!O7</f>
        <v>6028.0230000000001</v>
      </c>
      <c r="P7" s="121">
        <f t="shared" ref="P7:P15" si="1">_xlfn.RRI(13,B7,O8)</f>
        <v>-4.6144731746552647E-2</v>
      </c>
      <c r="Q7" s="74"/>
    </row>
    <row r="8" spans="1:17" x14ac:dyDescent="0.3">
      <c r="A8" s="13" t="s">
        <v>14</v>
      </c>
      <c r="B8" s="14">
        <v>1609.0119999999999</v>
      </c>
      <c r="C8" s="14">
        <v>1505.5440000000001</v>
      </c>
      <c r="D8" s="14">
        <v>1805</v>
      </c>
      <c r="E8" s="14">
        <v>1995</v>
      </c>
      <c r="F8" s="15">
        <v>2123.9940000000001</v>
      </c>
      <c r="G8" s="16">
        <v>1940.4727468825045</v>
      </c>
      <c r="H8" s="17">
        <v>1998.864</v>
      </c>
      <c r="I8" s="17">
        <v>1652.2149999999999</v>
      </c>
      <c r="J8" s="17">
        <v>1706.251</v>
      </c>
      <c r="K8" s="17">
        <v>1892.204</v>
      </c>
      <c r="L8" s="17">
        <v>1928.884</v>
      </c>
      <c r="M8" s="17">
        <v>1620</v>
      </c>
      <c r="N8" s="17">
        <v>1549.6610000000001</v>
      </c>
      <c r="O8" s="17">
        <f>+'Sin Venezuela'!O8</f>
        <v>1754.107</v>
      </c>
      <c r="P8" s="121">
        <f t="shared" si="1"/>
        <v>3.5176232843170618E-2</v>
      </c>
      <c r="Q8" s="127">
        <v>1000</v>
      </c>
    </row>
    <row r="9" spans="1:17" x14ac:dyDescent="0.3">
      <c r="A9" s="13" t="s">
        <v>15</v>
      </c>
      <c r="B9" s="14">
        <v>1071.8820000000001</v>
      </c>
      <c r="C9" s="14">
        <v>1064.354</v>
      </c>
      <c r="D9" s="14">
        <v>1181</v>
      </c>
      <c r="E9" s="14">
        <v>1318</v>
      </c>
      <c r="F9" s="15">
        <v>1433.7049999999999</v>
      </c>
      <c r="G9" s="16">
        <v>1530.6932914566253</v>
      </c>
      <c r="H9" s="17">
        <v>1601.6089999999999</v>
      </c>
      <c r="I9" s="17">
        <v>1758.2840000000001</v>
      </c>
      <c r="J9" s="17">
        <v>1404.3979999999999</v>
      </c>
      <c r="K9" s="17">
        <v>1958.3119999999999</v>
      </c>
      <c r="L9" s="17">
        <v>1974.2360000000001</v>
      </c>
      <c r="M9" s="17">
        <v>1937</v>
      </c>
      <c r="N9" s="17">
        <v>2175.86</v>
      </c>
      <c r="O9" s="128">
        <f>+'Sin Venezuela'!O9</f>
        <v>2522</v>
      </c>
      <c r="P9" s="121">
        <f t="shared" si="1"/>
        <v>5.1121670181074608E-2</v>
      </c>
      <c r="Q9" s="74"/>
    </row>
    <row r="10" spans="1:17" x14ac:dyDescent="0.3">
      <c r="A10" s="13" t="s">
        <v>16</v>
      </c>
      <c r="B10" s="14">
        <v>1059.3130000000001</v>
      </c>
      <c r="C10" s="14">
        <v>1040.5989999999999</v>
      </c>
      <c r="D10" s="14">
        <v>1207</v>
      </c>
      <c r="E10" s="14">
        <v>1398</v>
      </c>
      <c r="F10" s="15">
        <v>1502.2660000000001</v>
      </c>
      <c r="G10" s="16">
        <v>1583.7104221834545</v>
      </c>
      <c r="H10" s="17">
        <v>1560.337</v>
      </c>
      <c r="I10" s="17">
        <v>1539.7429999999999</v>
      </c>
      <c r="J10" s="17">
        <v>1611.779</v>
      </c>
      <c r="K10" s="17">
        <v>1733.4349999999999</v>
      </c>
      <c r="L10" s="17">
        <v>1841.5429999999999</v>
      </c>
      <c r="M10" s="17">
        <v>1745</v>
      </c>
      <c r="N10" s="17">
        <v>1617.1890000000001</v>
      </c>
      <c r="O10" s="17">
        <f>+'Sin Venezuela'!O10</f>
        <v>2049.4430000000002</v>
      </c>
      <c r="P10" s="121">
        <f t="shared" si="1"/>
        <v>3.7208699631701592E-2</v>
      </c>
      <c r="Q10" s="74"/>
    </row>
    <row r="11" spans="1:17" x14ac:dyDescent="0.3">
      <c r="A11" s="13" t="s">
        <v>17</v>
      </c>
      <c r="B11" s="14">
        <v>678.70699999999999</v>
      </c>
      <c r="C11" s="14">
        <v>742.30799999999999</v>
      </c>
      <c r="D11" s="14">
        <v>825</v>
      </c>
      <c r="E11" s="14">
        <v>923</v>
      </c>
      <c r="F11" s="15">
        <v>976.85400000000004</v>
      </c>
      <c r="G11" s="16">
        <v>1044.3228875783996</v>
      </c>
      <c r="H11" s="17">
        <v>1126.1010000000001</v>
      </c>
      <c r="I11" s="17">
        <v>1172.433</v>
      </c>
      <c r="J11" s="17">
        <v>1165.636</v>
      </c>
      <c r="K11" s="17">
        <v>1267.2539999999999</v>
      </c>
      <c r="L11" s="17">
        <v>1339.107</v>
      </c>
      <c r="M11" s="17">
        <v>1392</v>
      </c>
      <c r="N11" s="17">
        <v>1551.627</v>
      </c>
      <c r="O11" s="17">
        <f>+'Sin Venezuela'!O11</f>
        <v>1703.2729999999999</v>
      </c>
      <c r="P11" s="121">
        <f t="shared" si="1"/>
        <v>3.5027902901373142E-2</v>
      </c>
      <c r="Q11" s="74"/>
    </row>
    <row r="12" spans="1:17" x14ac:dyDescent="0.3">
      <c r="A12" s="13" t="s">
        <v>18</v>
      </c>
      <c r="B12" s="14">
        <v>647.16999999999996</v>
      </c>
      <c r="C12" s="14">
        <v>618.1</v>
      </c>
      <c r="D12" s="14">
        <v>722</v>
      </c>
      <c r="E12" s="14">
        <v>811</v>
      </c>
      <c r="F12" s="15">
        <v>924.97799999999995</v>
      </c>
      <c r="G12" s="16">
        <v>976.70697398901939</v>
      </c>
      <c r="H12" s="17">
        <v>918.47</v>
      </c>
      <c r="I12" s="17">
        <v>907.42100000000005</v>
      </c>
      <c r="J12" s="17">
        <v>907.846</v>
      </c>
      <c r="K12" s="17">
        <v>899.19100000000003</v>
      </c>
      <c r="L12" s="17">
        <v>902.84900000000005</v>
      </c>
      <c r="M12" s="17">
        <v>846</v>
      </c>
      <c r="N12" s="17">
        <v>1010.96</v>
      </c>
      <c r="O12" s="17">
        <f>+'Sin Venezuela'!O12</f>
        <v>1061.8399999999999</v>
      </c>
      <c r="P12" s="121">
        <f t="shared" si="1"/>
        <v>-4.9542016198815819E-3</v>
      </c>
      <c r="Q12" s="74"/>
    </row>
    <row r="13" spans="1:17" x14ac:dyDescent="0.3">
      <c r="A13" s="13" t="s">
        <v>19</v>
      </c>
      <c r="B13" s="14">
        <v>350.62799999999999</v>
      </c>
      <c r="C13" s="14">
        <v>378.82600000000002</v>
      </c>
      <c r="D13" s="14">
        <v>421</v>
      </c>
      <c r="E13" s="14">
        <v>434</v>
      </c>
      <c r="F13" s="15">
        <v>460.12900000000002</v>
      </c>
      <c r="G13" s="16">
        <v>509.58281244997596</v>
      </c>
      <c r="H13" s="17">
        <v>517.13499999999999</v>
      </c>
      <c r="I13" s="17">
        <v>501.363</v>
      </c>
      <c r="J13" s="17">
        <v>435.05200000000002</v>
      </c>
      <c r="K13" s="17">
        <v>475.31727892456007</v>
      </c>
      <c r="L13" s="17">
        <v>684.55399999999997</v>
      </c>
      <c r="M13" s="17">
        <v>519</v>
      </c>
      <c r="N13" s="17">
        <v>736</v>
      </c>
      <c r="O13" s="17">
        <f>+'Sin Venezuela'!O13</f>
        <v>606.70600000000002</v>
      </c>
      <c r="P13" s="121">
        <f t="shared" si="1"/>
        <v>1.5145039426929241E-3</v>
      </c>
      <c r="Q13" s="74"/>
    </row>
    <row r="14" spans="1:17" x14ac:dyDescent="0.3">
      <c r="A14" s="13" t="s">
        <v>20</v>
      </c>
      <c r="B14" s="14">
        <v>259.24099999999999</v>
      </c>
      <c r="C14" s="14">
        <v>284.41300000000001</v>
      </c>
      <c r="D14" s="14">
        <v>332</v>
      </c>
      <c r="E14" s="14">
        <v>372</v>
      </c>
      <c r="F14" s="15">
        <v>359.75599999999997</v>
      </c>
      <c r="G14" s="16">
        <v>384.94350624312199</v>
      </c>
      <c r="H14" s="17">
        <v>365.22399999999999</v>
      </c>
      <c r="I14" s="17">
        <v>341.18099999999998</v>
      </c>
      <c r="J14" s="17">
        <v>348.69600000000003</v>
      </c>
      <c r="K14" s="17">
        <v>392.637</v>
      </c>
      <c r="L14" s="17">
        <v>386.92099999999999</v>
      </c>
      <c r="M14" s="17">
        <v>336</v>
      </c>
      <c r="N14" s="17">
        <v>347.82100000000003</v>
      </c>
      <c r="O14" s="17">
        <f>+'Sin Venezuela'!O14</f>
        <v>357.59443800000003</v>
      </c>
      <c r="P14" s="121">
        <f t="shared" si="1"/>
        <v>4.8204244650601913E-2</v>
      </c>
      <c r="Q14" s="74"/>
    </row>
    <row r="15" spans="1:17" x14ac:dyDescent="0.3">
      <c r="A15" s="13" t="s">
        <v>21</v>
      </c>
      <c r="B15" s="14">
        <v>195.268924</v>
      </c>
      <c r="C15" s="14">
        <v>174.53587100000001</v>
      </c>
      <c r="D15" s="14">
        <v>199</v>
      </c>
      <c r="E15" s="14">
        <v>248</v>
      </c>
      <c r="F15" s="14">
        <v>256</v>
      </c>
      <c r="G15" s="16">
        <v>295.47030040005899</v>
      </c>
      <c r="H15" s="16">
        <v>305.5139433554603</v>
      </c>
      <c r="I15" s="16">
        <v>284.02168177912029</v>
      </c>
      <c r="J15" s="17">
        <v>267.08314181797039</v>
      </c>
      <c r="K15" s="17">
        <v>305.48820802761998</v>
      </c>
      <c r="L15" s="17">
        <v>294.17086621366985</v>
      </c>
      <c r="M15" s="17">
        <v>394</v>
      </c>
      <c r="N15" s="17">
        <v>376</v>
      </c>
      <c r="O15" s="17">
        <f>+'Sin Venezuela'!O15</f>
        <v>478.079994</v>
      </c>
      <c r="P15" s="121">
        <f t="shared" si="1"/>
        <v>7.1766375279091354E-2</v>
      </c>
      <c r="Q15" s="74"/>
    </row>
    <row r="16" spans="1:17" x14ac:dyDescent="0.3">
      <c r="A16" s="13" t="s">
        <v>22</v>
      </c>
      <c r="B16" s="14">
        <v>149.276926</v>
      </c>
      <c r="C16" s="14">
        <v>185.70705100000001</v>
      </c>
      <c r="D16" s="14">
        <v>192</v>
      </c>
      <c r="E16" s="14">
        <v>249</v>
      </c>
      <c r="F16" s="15">
        <v>238.51900000000001</v>
      </c>
      <c r="G16" s="16">
        <v>275.0604133448</v>
      </c>
      <c r="H16" s="17">
        <v>278.12961372870939</v>
      </c>
      <c r="I16" s="17">
        <v>307.47807182351931</v>
      </c>
      <c r="J16" s="17">
        <v>347.35944167711972</v>
      </c>
      <c r="K16" s="17">
        <v>378.14630312560001</v>
      </c>
      <c r="L16" s="17">
        <v>362.88728803694022</v>
      </c>
      <c r="M16" s="17">
        <v>363</v>
      </c>
      <c r="N16" s="17">
        <v>418</v>
      </c>
      <c r="O16" s="17">
        <f>+'Sin Venezuela'!O16</f>
        <v>480.76715899999999</v>
      </c>
      <c r="P16" s="121">
        <f>_xlfn.RRI(13,B16,O16)</f>
        <v>9.4138928245393938E-2</v>
      </c>
      <c r="Q16" s="74"/>
    </row>
    <row r="17" spans="1:17" ht="14.95" thickBot="1" x14ac:dyDescent="0.35">
      <c r="A17" s="13" t="s">
        <v>12</v>
      </c>
      <c r="B17" s="14">
        <v>4365.0020000000004</v>
      </c>
      <c r="C17" s="14">
        <v>5726.5969999999998</v>
      </c>
      <c r="D17" s="14">
        <v>6230</v>
      </c>
      <c r="E17" s="14">
        <v>5102</v>
      </c>
      <c r="F17" s="15">
        <v>7073.9350000000004</v>
      </c>
      <c r="G17" s="16">
        <v>6255.6483789058057</v>
      </c>
      <c r="H17" s="17">
        <v>9129.3119999999999</v>
      </c>
      <c r="I17" s="17">
        <v>9129.3119999999999</v>
      </c>
      <c r="J17" s="17">
        <v>22326</v>
      </c>
      <c r="K17" s="17">
        <v>22300.966</v>
      </c>
      <c r="L17" s="17">
        <v>0.20300000000000001</v>
      </c>
      <c r="M17" s="17">
        <v>224</v>
      </c>
      <c r="N17" s="17">
        <v>291</v>
      </c>
      <c r="O17" s="17">
        <v>357.88</v>
      </c>
      <c r="P17" s="121">
        <f>_xlfn.RRI(13,B17,O7)</f>
        <v>2.5141655730349655E-2</v>
      </c>
      <c r="Q17" s="74"/>
    </row>
    <row r="18" spans="1:17" ht="14.95" thickBot="1" x14ac:dyDescent="0.35">
      <c r="A18" s="4" t="s">
        <v>23</v>
      </c>
      <c r="B18" s="23">
        <f>SUM(B5:B17)</f>
        <v>34627.717850000001</v>
      </c>
      <c r="C18" s="23">
        <f t="shared" ref="C18:O18" si="2">SUM(C5:C17)</f>
        <v>35240.026922000005</v>
      </c>
      <c r="D18" s="23">
        <f t="shared" si="2"/>
        <v>42436</v>
      </c>
      <c r="E18" s="23">
        <f t="shared" si="2"/>
        <v>48000</v>
      </c>
      <c r="F18" s="23">
        <f t="shared" si="2"/>
        <v>50891.339000000007</v>
      </c>
      <c r="G18" s="23">
        <f t="shared" si="2"/>
        <v>52329.367780667402</v>
      </c>
      <c r="H18" s="23">
        <f t="shared" si="2"/>
        <v>54417.441557084167</v>
      </c>
      <c r="I18" s="23">
        <f t="shared" si="2"/>
        <v>49660.777753602633</v>
      </c>
      <c r="J18" s="23">
        <f t="shared" si="2"/>
        <v>62847.010583495095</v>
      </c>
      <c r="K18" s="23">
        <f t="shared" si="2"/>
        <v>69477.684790077765</v>
      </c>
      <c r="L18" s="23">
        <f t="shared" si="2"/>
        <v>45476.581154250613</v>
      </c>
      <c r="M18" s="23">
        <f t="shared" si="2"/>
        <v>45688</v>
      </c>
      <c r="N18" s="23">
        <f t="shared" si="2"/>
        <v>43229.278999999995</v>
      </c>
      <c r="O18" s="23">
        <f t="shared" si="2"/>
        <v>48716.355590999992</v>
      </c>
      <c r="P18" s="122">
        <f t="shared" si="0"/>
        <v>2.6606281018665134E-2</v>
      </c>
    </row>
    <row r="19" spans="1:17" x14ac:dyDescent="0.3">
      <c r="A19" s="26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7" x14ac:dyDescent="0.3">
      <c r="A20" s="2"/>
      <c r="B20" s="2"/>
      <c r="C20" s="2"/>
      <c r="D20" s="27"/>
      <c r="E20" s="2"/>
      <c r="F20" s="2"/>
      <c r="G20" s="2"/>
      <c r="H20" s="2"/>
      <c r="I20" s="2"/>
      <c r="J20" s="27"/>
      <c r="K20" s="27"/>
      <c r="L20" s="27"/>
      <c r="M20" s="27"/>
      <c r="N20" s="27"/>
      <c r="O20" s="27"/>
      <c r="P20" s="2"/>
    </row>
    <row r="21" spans="1:17" x14ac:dyDescent="0.3">
      <c r="A21" s="1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7" x14ac:dyDescent="0.3">
      <c r="A22" s="1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7" ht="14.95" thickBo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7" ht="52.1" thickBot="1" x14ac:dyDescent="0.35">
      <c r="A24" s="4" t="s">
        <v>2</v>
      </c>
      <c r="B24" s="5">
        <v>2008</v>
      </c>
      <c r="C24" s="5">
        <v>2009</v>
      </c>
      <c r="D24" s="5">
        <v>2010</v>
      </c>
      <c r="E24" s="5">
        <v>2011</v>
      </c>
      <c r="F24" s="6" t="s">
        <v>3</v>
      </c>
      <c r="G24" s="6" t="s">
        <v>4</v>
      </c>
      <c r="H24" s="7" t="s">
        <v>5</v>
      </c>
      <c r="I24" s="7" t="s">
        <v>6</v>
      </c>
      <c r="J24" s="7" t="s">
        <v>7</v>
      </c>
      <c r="K24" s="7" t="s">
        <v>8</v>
      </c>
      <c r="L24" s="7" t="s">
        <v>9</v>
      </c>
      <c r="M24" s="7" t="s">
        <v>29</v>
      </c>
      <c r="N24" s="7" t="s">
        <v>30</v>
      </c>
      <c r="O24" s="7" t="s">
        <v>33</v>
      </c>
      <c r="P24" s="65" t="s">
        <v>35</v>
      </c>
    </row>
    <row r="25" spans="1:17" x14ac:dyDescent="0.3">
      <c r="A25" s="8" t="s">
        <v>10</v>
      </c>
      <c r="B25" s="9">
        <v>1632.0554059999999</v>
      </c>
      <c r="C25" s="28">
        <v>1768.9185689999999</v>
      </c>
      <c r="D25" s="9">
        <v>2067</v>
      </c>
      <c r="E25" s="9">
        <v>2347</v>
      </c>
      <c r="F25" s="29">
        <v>2588.002</v>
      </c>
      <c r="G25" s="29">
        <v>2892.014291</v>
      </c>
      <c r="H25" s="30">
        <v>3168.2220000000002</v>
      </c>
      <c r="I25" s="30">
        <v>3401.942</v>
      </c>
      <c r="J25" s="30">
        <v>3552.9490000000001</v>
      </c>
      <c r="K25" s="30">
        <v>3921.7220000000002</v>
      </c>
      <c r="L25" s="30">
        <v>4180.826</v>
      </c>
      <c r="M25" s="29">
        <v>4355</v>
      </c>
      <c r="N25" s="32">
        <v>4742.8879999999999</v>
      </c>
      <c r="O25" s="32">
        <v>4948.994471</v>
      </c>
      <c r="P25" s="67">
        <f>_xlfn.RRI(13,B25,O25)</f>
        <v>8.9080944331425549E-2</v>
      </c>
    </row>
    <row r="26" spans="1:17" x14ac:dyDescent="0.3">
      <c r="A26" s="13" t="s">
        <v>11</v>
      </c>
      <c r="B26" s="14">
        <v>932.82597199999998</v>
      </c>
      <c r="C26" s="31">
        <v>909.74339299999997</v>
      </c>
      <c r="D26" s="14">
        <v>915</v>
      </c>
      <c r="E26" s="14">
        <v>966</v>
      </c>
      <c r="F26" s="15">
        <v>985.34299999999996</v>
      </c>
      <c r="G26" s="15">
        <v>996.93399999999997</v>
      </c>
      <c r="H26" s="32">
        <v>775.71900000000005</v>
      </c>
      <c r="I26" s="32">
        <v>815.38400000000001</v>
      </c>
      <c r="J26" s="32">
        <v>832.24599999999998</v>
      </c>
      <c r="K26" s="32">
        <v>915.92899999999997</v>
      </c>
      <c r="L26" s="32">
        <v>955.73699999999997</v>
      </c>
      <c r="M26" s="15">
        <v>1022</v>
      </c>
      <c r="N26" s="32">
        <v>1111.5170000000001</v>
      </c>
      <c r="O26" s="32">
        <v>1169.5640310000001</v>
      </c>
      <c r="P26" s="66">
        <f>_xlfn.RRI(13,B26,O26)</f>
        <v>1.7549731814431535E-2</v>
      </c>
    </row>
    <row r="27" spans="1:17" x14ac:dyDescent="0.3">
      <c r="A27" s="13" t="s">
        <v>13</v>
      </c>
      <c r="B27" s="14">
        <v>510.78202099999999</v>
      </c>
      <c r="C27" s="33">
        <v>532.08764499999995</v>
      </c>
      <c r="D27" s="34">
        <v>587.49599999999998</v>
      </c>
      <c r="E27" s="14">
        <v>649</v>
      </c>
      <c r="F27" s="15">
        <v>677.49599999999998</v>
      </c>
      <c r="G27" s="15">
        <v>706.74202500000001</v>
      </c>
      <c r="H27" s="32">
        <v>689.29200000000003</v>
      </c>
      <c r="I27" s="32">
        <v>728.53499999999997</v>
      </c>
      <c r="J27" s="32">
        <v>736.21</v>
      </c>
      <c r="K27" s="32">
        <v>741</v>
      </c>
      <c r="L27" s="32">
        <v>702.42700000000002</v>
      </c>
      <c r="M27" s="15">
        <v>670</v>
      </c>
      <c r="N27" s="32">
        <v>689.83900000000006</v>
      </c>
      <c r="O27" s="32">
        <v>753.78937900000005</v>
      </c>
      <c r="P27" s="66">
        <f t="shared" ref="P27:P38" si="3">_xlfn.RRI(13,B27,O27)</f>
        <v>3.0388750645330642E-2</v>
      </c>
    </row>
    <row r="28" spans="1:17" x14ac:dyDescent="0.3">
      <c r="A28" s="13" t="s">
        <v>14</v>
      </c>
      <c r="B28" s="14">
        <v>296.22076399999997</v>
      </c>
      <c r="C28" s="31">
        <v>302.90747299999998</v>
      </c>
      <c r="D28" s="14">
        <v>311</v>
      </c>
      <c r="E28" s="14">
        <v>329</v>
      </c>
      <c r="F28" s="15">
        <v>335.45499999999998</v>
      </c>
      <c r="G28" s="16">
        <v>347.17021399999999</v>
      </c>
      <c r="H28" s="32">
        <v>355.36900000000003</v>
      </c>
      <c r="I28" s="32">
        <v>391.42700000000002</v>
      </c>
      <c r="J28" s="32">
        <v>387.37599999999998</v>
      </c>
      <c r="K28" s="32">
        <v>419.25400000000002</v>
      </c>
      <c r="L28" s="32">
        <v>429.91899999999998</v>
      </c>
      <c r="M28" s="15">
        <v>404</v>
      </c>
      <c r="N28" s="32">
        <v>428.69799999999998</v>
      </c>
      <c r="O28" s="32">
        <v>462.03432700000002</v>
      </c>
      <c r="P28" s="66">
        <f t="shared" si="3"/>
        <v>3.4786305805408535E-2</v>
      </c>
    </row>
    <row r="29" spans="1:17" x14ac:dyDescent="0.3">
      <c r="A29" s="13" t="s">
        <v>15</v>
      </c>
      <c r="B29" s="14">
        <v>155.22794300000001</v>
      </c>
      <c r="C29" s="33">
        <v>154.409897</v>
      </c>
      <c r="D29" s="14">
        <v>166</v>
      </c>
      <c r="E29" s="14">
        <v>175</v>
      </c>
      <c r="F29" s="15">
        <v>186.43100000000001</v>
      </c>
      <c r="G29" s="16">
        <v>193.35172700000001</v>
      </c>
      <c r="H29" s="32">
        <v>205.001</v>
      </c>
      <c r="I29" s="32">
        <v>221.172</v>
      </c>
      <c r="J29" s="32">
        <v>175.006</v>
      </c>
      <c r="K29" s="32">
        <v>231.84299999999999</v>
      </c>
      <c r="L29" s="32">
        <v>229.69900000000001</v>
      </c>
      <c r="M29" s="15">
        <v>235</v>
      </c>
      <c r="N29" s="32">
        <v>266.33699999999999</v>
      </c>
      <c r="O29" s="32">
        <v>301.65129999999999</v>
      </c>
      <c r="P29" s="66">
        <f t="shared" si="3"/>
        <v>5.243437076897739E-2</v>
      </c>
    </row>
    <row r="30" spans="1:17" x14ac:dyDescent="0.3">
      <c r="A30" s="13" t="s">
        <v>16</v>
      </c>
      <c r="B30" s="14">
        <v>224.08431100000001</v>
      </c>
      <c r="C30" s="31">
        <v>221.89989</v>
      </c>
      <c r="D30" s="14">
        <v>223</v>
      </c>
      <c r="E30" s="14">
        <v>228</v>
      </c>
      <c r="F30" s="15">
        <v>241.792</v>
      </c>
      <c r="G30" s="15">
        <v>255.08409</v>
      </c>
      <c r="H30" s="32">
        <v>271.20600000000002</v>
      </c>
      <c r="I30" s="32">
        <v>279.73</v>
      </c>
      <c r="J30" s="32">
        <v>272.65899999999999</v>
      </c>
      <c r="K30" s="32">
        <v>271.57100000000003</v>
      </c>
      <c r="L30" s="32">
        <v>276.49599999999998</v>
      </c>
      <c r="M30" s="15">
        <v>295</v>
      </c>
      <c r="N30" s="32">
        <v>309.15699999999998</v>
      </c>
      <c r="O30" s="32">
        <v>339.83353099999999</v>
      </c>
      <c r="P30" s="66">
        <f t="shared" si="3"/>
        <v>3.2551937444779799E-2</v>
      </c>
    </row>
    <row r="31" spans="1:17" x14ac:dyDescent="0.3">
      <c r="A31" s="13" t="s">
        <v>17</v>
      </c>
      <c r="B31" s="14">
        <v>165.34678</v>
      </c>
      <c r="C31" s="31">
        <v>174.378387</v>
      </c>
      <c r="D31" s="14">
        <v>189</v>
      </c>
      <c r="E31" s="14">
        <v>202</v>
      </c>
      <c r="F31" s="15">
        <v>208.81200000000001</v>
      </c>
      <c r="G31" s="15">
        <v>213.44389000000001</v>
      </c>
      <c r="H31" s="32">
        <v>219.04</v>
      </c>
      <c r="I31" s="32">
        <v>217.33600000000001</v>
      </c>
      <c r="J31" s="32">
        <v>211.61699999999999</v>
      </c>
      <c r="K31" s="32">
        <v>220.934</v>
      </c>
      <c r="L31" s="32">
        <v>225.37799999999999</v>
      </c>
      <c r="M31" s="15">
        <v>230</v>
      </c>
      <c r="N31" s="32">
        <v>253.059</v>
      </c>
      <c r="O31" s="32">
        <v>268.41259400000001</v>
      </c>
      <c r="P31" s="66">
        <f t="shared" si="3"/>
        <v>3.7970869293094456E-2</v>
      </c>
    </row>
    <row r="32" spans="1:17" x14ac:dyDescent="0.3">
      <c r="A32" s="13" t="s">
        <v>18</v>
      </c>
      <c r="B32" s="14">
        <v>100.73962</v>
      </c>
      <c r="C32" s="31">
        <v>95.771713000000005</v>
      </c>
      <c r="D32" s="14">
        <v>105</v>
      </c>
      <c r="E32" s="14">
        <v>111</v>
      </c>
      <c r="F32" s="15">
        <v>120.9</v>
      </c>
      <c r="G32" s="15">
        <v>127.086761</v>
      </c>
      <c r="H32" s="32">
        <v>127.729</v>
      </c>
      <c r="I32" s="32">
        <v>142.309</v>
      </c>
      <c r="J32" s="32">
        <v>147.92599999999999</v>
      </c>
      <c r="K32" s="32">
        <v>152.90299999999999</v>
      </c>
      <c r="L32" s="32">
        <v>159.03899999999999</v>
      </c>
      <c r="M32" s="15">
        <v>153</v>
      </c>
      <c r="N32" s="32">
        <v>193.15100000000001</v>
      </c>
      <c r="O32" s="32">
        <v>220.38918899999999</v>
      </c>
      <c r="P32" s="66">
        <f t="shared" si="3"/>
        <v>6.2069837739123557E-2</v>
      </c>
    </row>
    <row r="33" spans="1:17" x14ac:dyDescent="0.3">
      <c r="A33" s="13" t="s">
        <v>19</v>
      </c>
      <c r="B33" s="14">
        <v>37.859423</v>
      </c>
      <c r="C33" s="35">
        <v>39.438149000000003</v>
      </c>
      <c r="D33" s="14">
        <v>41</v>
      </c>
      <c r="E33" s="14">
        <v>41</v>
      </c>
      <c r="F33" s="15">
        <v>43.02</v>
      </c>
      <c r="G33" s="15">
        <v>45.812742999999998</v>
      </c>
      <c r="H33" s="32">
        <v>47.927</v>
      </c>
      <c r="I33" s="32">
        <v>44.014000000000003</v>
      </c>
      <c r="J33" s="32">
        <v>38.274000000000001</v>
      </c>
      <c r="K33" s="32">
        <v>50.537638000000001</v>
      </c>
      <c r="L33" s="32">
        <v>59.777999999999999</v>
      </c>
      <c r="M33" s="15">
        <v>44</v>
      </c>
      <c r="N33" s="32">
        <v>63</v>
      </c>
      <c r="O33" s="32">
        <v>72.951533999999995</v>
      </c>
      <c r="P33" s="66">
        <f t="shared" si="3"/>
        <v>5.1749565723850699E-2</v>
      </c>
    </row>
    <row r="34" spans="1:17" x14ac:dyDescent="0.3">
      <c r="A34" s="13" t="s">
        <v>20</v>
      </c>
      <c r="B34" s="14">
        <v>64.280899000000005</v>
      </c>
      <c r="C34" s="33">
        <v>71.490515000000002</v>
      </c>
      <c r="D34" s="14">
        <v>72</v>
      </c>
      <c r="E34" s="14">
        <v>75</v>
      </c>
      <c r="F34" s="15">
        <v>76.561999999999998</v>
      </c>
      <c r="G34" s="15">
        <v>80.953778999999997</v>
      </c>
      <c r="H34" s="32">
        <v>86.674999999999997</v>
      </c>
      <c r="I34" s="32">
        <v>87.525000000000006</v>
      </c>
      <c r="J34" s="32">
        <v>91.96</v>
      </c>
      <c r="K34" s="32">
        <v>95.484999999999999</v>
      </c>
      <c r="L34" s="32">
        <v>89.853999999999999</v>
      </c>
      <c r="M34" s="15">
        <v>82</v>
      </c>
      <c r="N34" s="32">
        <v>92.021000000000001</v>
      </c>
      <c r="O34" s="32">
        <v>94.236897999999997</v>
      </c>
      <c r="P34" s="66">
        <f t="shared" si="3"/>
        <v>2.9864116136190999E-2</v>
      </c>
    </row>
    <row r="35" spans="1:17" x14ac:dyDescent="0.3">
      <c r="A35" s="13" t="s">
        <v>21</v>
      </c>
      <c r="B35" s="14">
        <v>41.375183999999997</v>
      </c>
      <c r="C35" s="31">
        <v>42.487704999999998</v>
      </c>
      <c r="D35" s="14">
        <v>44</v>
      </c>
      <c r="E35" s="14">
        <v>46</v>
      </c>
      <c r="F35" s="14">
        <v>49.667999999999999</v>
      </c>
      <c r="G35" s="14">
        <v>53.397359000000002</v>
      </c>
      <c r="H35" s="14">
        <v>54.616512</v>
      </c>
      <c r="I35" s="15">
        <v>57.380243999999998</v>
      </c>
      <c r="J35" s="32">
        <v>57.414060999999997</v>
      </c>
      <c r="K35" s="32">
        <v>58.971196999999997</v>
      </c>
      <c r="L35" s="32">
        <v>55.033915</v>
      </c>
      <c r="M35" s="15">
        <v>76</v>
      </c>
      <c r="N35" s="32">
        <v>75</v>
      </c>
      <c r="O35" s="32">
        <v>88.358851000000001</v>
      </c>
      <c r="P35" s="66">
        <f t="shared" si="3"/>
        <v>6.0100239025558944E-2</v>
      </c>
    </row>
    <row r="36" spans="1:17" x14ac:dyDescent="0.3">
      <c r="A36" s="134" t="s">
        <v>22</v>
      </c>
      <c r="B36" s="130">
        <v>25.057347</v>
      </c>
      <c r="C36" s="131">
        <v>28.529592000000001</v>
      </c>
      <c r="D36" s="130">
        <v>27</v>
      </c>
      <c r="E36" s="130">
        <v>33</v>
      </c>
      <c r="F36" s="130">
        <v>34.267000000000003</v>
      </c>
      <c r="G36" s="130">
        <v>38.130794999999999</v>
      </c>
      <c r="H36" s="130">
        <v>35.597234</v>
      </c>
      <c r="I36" s="132">
        <v>37.673825000000001</v>
      </c>
      <c r="J36" s="39">
        <v>43.111961999999998</v>
      </c>
      <c r="K36" s="39">
        <v>44.095298</v>
      </c>
      <c r="L36" s="39">
        <v>41.529516999999998</v>
      </c>
      <c r="M36" s="132">
        <v>39</v>
      </c>
      <c r="N36" s="39">
        <v>44</v>
      </c>
      <c r="O36" s="39">
        <v>48.863214999999997</v>
      </c>
      <c r="P36" s="66">
        <f t="shared" si="3"/>
        <v>5.2716194407217642E-2</v>
      </c>
    </row>
    <row r="37" spans="1:17" ht="14.95" thickBot="1" x14ac:dyDescent="0.35">
      <c r="A37" s="18" t="s">
        <v>12</v>
      </c>
      <c r="B37" s="19">
        <v>534.04788099999996</v>
      </c>
      <c r="C37" s="36">
        <v>548.42374099999995</v>
      </c>
      <c r="D37" s="19">
        <v>581</v>
      </c>
      <c r="E37" s="19">
        <v>614</v>
      </c>
      <c r="F37" s="19">
        <v>657.65</v>
      </c>
      <c r="G37" s="19">
        <v>728.91877299999999</v>
      </c>
      <c r="H37" s="19">
        <v>717.11300000000006</v>
      </c>
      <c r="I37" s="37">
        <v>576.86300000000006</v>
      </c>
      <c r="J37" s="38">
        <v>385</v>
      </c>
      <c r="K37" s="38">
        <v>288.012</v>
      </c>
      <c r="L37" s="38">
        <v>193.34100000000001</v>
      </c>
      <c r="M37" s="37">
        <v>99</v>
      </c>
      <c r="N37" s="38">
        <v>138</v>
      </c>
      <c r="O37" s="133">
        <v>166.45264900000001</v>
      </c>
      <c r="P37" s="66">
        <f>_xlfn.RRI(13,B37,O37)</f>
        <v>-8.5771712178691617E-2</v>
      </c>
      <c r="Q37" s="129"/>
    </row>
    <row r="38" spans="1:17" ht="14.95" thickBot="1" x14ac:dyDescent="0.35">
      <c r="A38" s="40" t="s">
        <v>23</v>
      </c>
      <c r="B38" s="41">
        <f t="shared" ref="B38:O38" si="4">SUM(B25:B37)</f>
        <v>4719.9035509999994</v>
      </c>
      <c r="C38" s="41">
        <f t="shared" si="4"/>
        <v>4890.486668999999</v>
      </c>
      <c r="D38" s="41">
        <f t="shared" si="4"/>
        <v>5328.4960000000001</v>
      </c>
      <c r="E38" s="41">
        <f t="shared" si="4"/>
        <v>5816</v>
      </c>
      <c r="F38" s="41">
        <f t="shared" si="4"/>
        <v>6205.3979999999983</v>
      </c>
      <c r="G38" s="41">
        <f t="shared" si="4"/>
        <v>6679.0404470000003</v>
      </c>
      <c r="H38" s="41">
        <f t="shared" si="4"/>
        <v>6753.506746</v>
      </c>
      <c r="I38" s="41">
        <f t="shared" si="4"/>
        <v>7001.291068999999</v>
      </c>
      <c r="J38" s="41">
        <f t="shared" si="4"/>
        <v>6931.7490230000012</v>
      </c>
      <c r="K38" s="41">
        <f t="shared" si="4"/>
        <v>7412.2571329999992</v>
      </c>
      <c r="L38" s="41">
        <f t="shared" si="4"/>
        <v>7599.0574319999996</v>
      </c>
      <c r="M38" s="41">
        <f t="shared" si="4"/>
        <v>7704</v>
      </c>
      <c r="N38" s="41">
        <f t="shared" si="4"/>
        <v>8406.6670000000013</v>
      </c>
      <c r="O38" s="41">
        <f t="shared" si="4"/>
        <v>8935.5319689999997</v>
      </c>
      <c r="P38" s="80">
        <f t="shared" si="3"/>
        <v>5.0321121730492857E-2</v>
      </c>
    </row>
    <row r="39" spans="1:17" x14ac:dyDescent="0.3">
      <c r="A39" s="26" t="s">
        <v>27</v>
      </c>
      <c r="B39" s="43"/>
      <c r="C39" s="43"/>
      <c r="D39" s="43"/>
      <c r="E39" s="43"/>
      <c r="F39" s="43"/>
      <c r="G39" s="43"/>
      <c r="H39" s="43"/>
      <c r="I39" s="43"/>
      <c r="J39" s="44"/>
      <c r="K39" s="43"/>
      <c r="L39" s="43"/>
      <c r="M39" s="43"/>
      <c r="N39" s="43"/>
      <c r="O39" s="43"/>
      <c r="P39" s="2"/>
    </row>
    <row r="40" spans="1:17" x14ac:dyDescent="0.3">
      <c r="A40" s="2"/>
      <c r="B40" s="2"/>
      <c r="C40" s="2"/>
      <c r="D40" s="27"/>
      <c r="E40" s="2"/>
      <c r="F40" s="2"/>
      <c r="G40" s="2"/>
      <c r="H40" s="2"/>
      <c r="I40" s="2"/>
      <c r="J40" s="45"/>
      <c r="K40" s="45"/>
      <c r="L40" s="45"/>
      <c r="M40" s="45"/>
      <c r="N40" s="45"/>
      <c r="O40" s="45"/>
      <c r="P40" s="2"/>
    </row>
    <row r="41" spans="1:17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7" x14ac:dyDescent="0.3">
      <c r="A42" s="1" t="s">
        <v>25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x14ac:dyDescent="0.3">
      <c r="A43" s="1" t="s">
        <v>28</v>
      </c>
      <c r="B43" s="43"/>
      <c r="C43" s="43"/>
      <c r="D43" s="43"/>
      <c r="E43" s="4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ht="14.95" thickBo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ht="14.95" thickBot="1" x14ac:dyDescent="0.35">
      <c r="A45" s="4" t="s">
        <v>2</v>
      </c>
      <c r="B45" s="5">
        <v>2008</v>
      </c>
      <c r="C45" s="5">
        <v>2009</v>
      </c>
      <c r="D45" s="5">
        <v>2010</v>
      </c>
      <c r="E45" s="5">
        <v>2011</v>
      </c>
      <c r="F45" s="6" t="s">
        <v>3</v>
      </c>
      <c r="G45" s="7" t="s">
        <v>4</v>
      </c>
      <c r="H45" s="7" t="s">
        <v>5</v>
      </c>
      <c r="I45" s="7" t="s">
        <v>6</v>
      </c>
      <c r="J45" s="6" t="s">
        <v>7</v>
      </c>
      <c r="K45" s="6" t="s">
        <v>8</v>
      </c>
      <c r="L45" s="60" t="s">
        <v>9</v>
      </c>
      <c r="M45" s="62" t="s">
        <v>29</v>
      </c>
      <c r="N45" s="62" t="s">
        <v>30</v>
      </c>
      <c r="O45" s="118" t="s">
        <v>33</v>
      </c>
      <c r="P45" s="2"/>
    </row>
    <row r="46" spans="1:17" x14ac:dyDescent="0.3">
      <c r="A46" s="46" t="s">
        <v>10</v>
      </c>
      <c r="B46" s="47">
        <v>7.6278488795373658</v>
      </c>
      <c r="C46" s="47">
        <v>7.4146884033303397</v>
      </c>
      <c r="D46" s="47">
        <v>8.4871794871794872</v>
      </c>
      <c r="E46" s="47">
        <v>9.3374520664678311</v>
      </c>
      <c r="F46" s="47">
        <v>8.3493664224370772</v>
      </c>
      <c r="G46" s="48">
        <v>7.9041836418880926</v>
      </c>
      <c r="H46" s="48">
        <v>7.5726212917539302</v>
      </c>
      <c r="I46" s="48">
        <v>5.7371332555629504</v>
      </c>
      <c r="J46" s="49">
        <v>5.9087116083005968</v>
      </c>
      <c r="K46" s="50">
        <v>6.4922062298143519</v>
      </c>
      <c r="L46" s="53">
        <v>5.7798085832799551</v>
      </c>
      <c r="M46" s="53">
        <v>5.57</v>
      </c>
      <c r="N46" s="63">
        <v>4.41</v>
      </c>
      <c r="O46" s="71">
        <f>O5/O25</f>
        <v>4.609204785672512</v>
      </c>
      <c r="P46" s="2"/>
    </row>
    <row r="47" spans="1:17" x14ac:dyDescent="0.3">
      <c r="A47" s="13" t="s">
        <v>11</v>
      </c>
      <c r="B47" s="51">
        <v>9.1671579230000244</v>
      </c>
      <c r="C47" s="51">
        <v>7.772670903035622</v>
      </c>
      <c r="D47" s="51">
        <v>8.4819672131147534</v>
      </c>
      <c r="E47" s="51">
        <v>8.5962732919254652</v>
      </c>
      <c r="F47" s="51">
        <v>8.4863311557498253</v>
      </c>
      <c r="G47" s="52">
        <v>8.9407669954107263</v>
      </c>
      <c r="H47" s="52">
        <v>9.7190097049744999</v>
      </c>
      <c r="I47" s="52">
        <v>8.3409319668898316</v>
      </c>
      <c r="J47" s="49">
        <v>7.1574979032641792</v>
      </c>
      <c r="K47" s="53">
        <v>6.8122758423414913</v>
      </c>
      <c r="L47" s="53">
        <v>7.0337069716878178</v>
      </c>
      <c r="M47" s="53">
        <v>7.22</v>
      </c>
      <c r="N47" s="64">
        <v>6.68</v>
      </c>
      <c r="O47" s="72">
        <f t="shared" ref="O47:O58" si="5">O6/O26</f>
        <v>7.2725500909321301</v>
      </c>
      <c r="P47" s="2"/>
    </row>
    <row r="48" spans="1:17" x14ac:dyDescent="0.3">
      <c r="A48" s="13" t="s">
        <v>13</v>
      </c>
      <c r="B48" s="51">
        <v>6.3467034208707993</v>
      </c>
      <c r="C48" s="51">
        <v>6.2619890375391076</v>
      </c>
      <c r="D48" s="51">
        <v>6.8391955009055385</v>
      </c>
      <c r="E48" s="51">
        <v>7.5978428351309706</v>
      </c>
      <c r="F48" s="51">
        <v>8.2230433832819667</v>
      </c>
      <c r="G48" s="52">
        <v>8.1506252474543963</v>
      </c>
      <c r="H48" s="52">
        <v>7.6160636147124263</v>
      </c>
      <c r="I48" s="52">
        <v>8.0215907898443071</v>
      </c>
      <c r="J48" s="49">
        <v>7.3032966137379276</v>
      </c>
      <c r="K48" s="53">
        <v>8.332719298245614</v>
      </c>
      <c r="L48" s="53">
        <v>6.9394798320679589</v>
      </c>
      <c r="M48" s="53">
        <v>6.97</v>
      </c>
      <c r="N48" s="64">
        <v>6.95</v>
      </c>
      <c r="O48" s="72">
        <f t="shared" si="5"/>
        <v>7.9969593203833131</v>
      </c>
      <c r="P48" s="2"/>
    </row>
    <row r="49" spans="1:16" x14ac:dyDescent="0.3">
      <c r="A49" s="13" t="s">
        <v>14</v>
      </c>
      <c r="B49" s="51">
        <v>5.431800182650262</v>
      </c>
      <c r="C49" s="51">
        <v>4.9703098609257497</v>
      </c>
      <c r="D49" s="51">
        <v>5.8038585209003219</v>
      </c>
      <c r="E49" s="51">
        <v>6.0638297872340425</v>
      </c>
      <c r="F49" s="51">
        <v>6.3316808513809608</v>
      </c>
      <c r="G49" s="52">
        <v>5.5893987117296433</v>
      </c>
      <c r="H49" s="52">
        <v>5.473419919745524</v>
      </c>
      <c r="I49" s="52">
        <v>4.2130187245972763</v>
      </c>
      <c r="J49" s="49">
        <v>4.4046378712155629</v>
      </c>
      <c r="K49" s="53">
        <v>4.513264035644263</v>
      </c>
      <c r="L49" s="53">
        <v>4.486621898543679</v>
      </c>
      <c r="M49" s="53">
        <v>4</v>
      </c>
      <c r="N49" s="64">
        <v>3.61</v>
      </c>
      <c r="O49" s="72">
        <f t="shared" si="5"/>
        <v>3.7964863160481146</v>
      </c>
      <c r="P49" s="2"/>
    </row>
    <row r="50" spans="1:16" x14ac:dyDescent="0.3">
      <c r="A50" s="13" t="s">
        <v>15</v>
      </c>
      <c r="B50" s="51">
        <v>6.9052129357921075</v>
      </c>
      <c r="C50" s="51">
        <v>6.8930426137127725</v>
      </c>
      <c r="D50" s="51">
        <v>7.1144578313253009</v>
      </c>
      <c r="E50" s="51">
        <v>7.5314285714285711</v>
      </c>
      <c r="F50" s="51">
        <v>7.6902714677280057</v>
      </c>
      <c r="G50" s="52">
        <v>7.916625908682084</v>
      </c>
      <c r="H50" s="52">
        <v>7.9462789674684586</v>
      </c>
      <c r="I50" s="52">
        <v>7.9665793700040153</v>
      </c>
      <c r="J50" s="49">
        <v>8.0248562906414627</v>
      </c>
      <c r="K50" s="53">
        <v>8.446716096668867</v>
      </c>
      <c r="L50" s="53">
        <v>8.594882868449579</v>
      </c>
      <c r="M50" s="53">
        <v>8.23</v>
      </c>
      <c r="N50" s="64">
        <v>8.17</v>
      </c>
      <c r="O50" s="72">
        <f t="shared" si="5"/>
        <v>8.3606468793603739</v>
      </c>
      <c r="P50" s="2"/>
    </row>
    <row r="51" spans="1:16" x14ac:dyDescent="0.3">
      <c r="A51" s="13" t="s">
        <v>16</v>
      </c>
      <c r="B51" s="51">
        <v>4.7272965932898359</v>
      </c>
      <c r="C51" s="51">
        <v>4.6894975928108842</v>
      </c>
      <c r="D51" s="51">
        <v>5.4125560538116595</v>
      </c>
      <c r="E51" s="51">
        <v>6.1315789473684212</v>
      </c>
      <c r="F51" s="51">
        <v>6.2130508867125469</v>
      </c>
      <c r="G51" s="52">
        <v>6.2085817354718378</v>
      </c>
      <c r="H51" s="52">
        <v>5.7607141532871076</v>
      </c>
      <c r="I51" s="52">
        <v>5.5131719492327003</v>
      </c>
      <c r="J51" s="49">
        <v>5.9113361378131657</v>
      </c>
      <c r="K51" s="53">
        <v>6.3829900836245397</v>
      </c>
      <c r="L51" s="53">
        <v>6.6602880330999366</v>
      </c>
      <c r="M51" s="53">
        <v>5.91</v>
      </c>
      <c r="N51" s="64">
        <v>5.23</v>
      </c>
      <c r="O51" s="72">
        <f t="shared" si="5"/>
        <v>6.0307262616766328</v>
      </c>
      <c r="P51" s="2"/>
    </row>
    <row r="52" spans="1:16" x14ac:dyDescent="0.3">
      <c r="A52" s="13" t="s">
        <v>17</v>
      </c>
      <c r="B52" s="51">
        <v>4.1047488194206139</v>
      </c>
      <c r="C52" s="51">
        <v>4.2568807566731302</v>
      </c>
      <c r="D52" s="51">
        <v>4.3650793650793647</v>
      </c>
      <c r="E52" s="51">
        <v>4.5693069306930694</v>
      </c>
      <c r="F52" s="51">
        <v>4.678150680995345</v>
      </c>
      <c r="G52" s="52">
        <v>4.8927279557095753</v>
      </c>
      <c r="H52" s="52">
        <v>5.1244692240691005</v>
      </c>
      <c r="I52" s="52">
        <v>5.3900257400257399</v>
      </c>
      <c r="J52" s="49">
        <v>5.5082342155875947</v>
      </c>
      <c r="K52" s="53">
        <v>5.7358939773869118</v>
      </c>
      <c r="L52" s="53">
        <v>5.9416047706519715</v>
      </c>
      <c r="M52" s="53">
        <v>6.03</v>
      </c>
      <c r="N52" s="64">
        <v>6.13</v>
      </c>
      <c r="O52" s="72">
        <f t="shared" si="5"/>
        <v>6.3457268327729803</v>
      </c>
      <c r="P52" s="2"/>
    </row>
    <row r="53" spans="1:16" x14ac:dyDescent="0.3">
      <c r="A53" s="13" t="s">
        <v>18</v>
      </c>
      <c r="B53" s="51">
        <v>6.424185439651251</v>
      </c>
      <c r="C53" s="51">
        <v>6.4538889473554679</v>
      </c>
      <c r="D53" s="51">
        <v>6.8761904761904766</v>
      </c>
      <c r="E53" s="51">
        <v>7.3063063063063067</v>
      </c>
      <c r="F53" s="51">
        <v>7.6507692307692299</v>
      </c>
      <c r="G53" s="52">
        <v>7.6853557861075661</v>
      </c>
      <c r="H53" s="52">
        <v>7.2111087582252962</v>
      </c>
      <c r="I53" s="52">
        <v>6.4112575810736301</v>
      </c>
      <c r="J53" s="49">
        <v>6.1371631761826864</v>
      </c>
      <c r="K53" s="53">
        <v>5.88079370581349</v>
      </c>
      <c r="L53" s="53">
        <v>5.6769031495419373</v>
      </c>
      <c r="M53" s="53">
        <v>5.52</v>
      </c>
      <c r="N53" s="64">
        <v>5.23</v>
      </c>
      <c r="O53" s="72">
        <f t="shared" si="5"/>
        <v>4.8180221762148232</v>
      </c>
      <c r="P53" s="2"/>
    </row>
    <row r="54" spans="1:16" x14ac:dyDescent="0.3">
      <c r="A54" s="13" t="s">
        <v>19</v>
      </c>
      <c r="B54" s="51">
        <v>9.2613138874303491</v>
      </c>
      <c r="C54" s="51">
        <v>9.6055725130507525</v>
      </c>
      <c r="D54" s="51">
        <v>10.268292682926829</v>
      </c>
      <c r="E54" s="51">
        <v>10.585365853658537</v>
      </c>
      <c r="F54" s="51">
        <v>10.695699674569967</v>
      </c>
      <c r="G54" s="52">
        <v>11.123167465654173</v>
      </c>
      <c r="H54" s="52">
        <v>11.273778906488886</v>
      </c>
      <c r="I54" s="52">
        <v>11.401527181019988</v>
      </c>
      <c r="J54" s="49">
        <v>11.36677640173486</v>
      </c>
      <c r="K54" s="53">
        <v>9.4052135741793084</v>
      </c>
      <c r="L54" s="53">
        <v>11.451604269129112</v>
      </c>
      <c r="M54" s="53">
        <v>11.77</v>
      </c>
      <c r="N54" s="64">
        <v>11.56</v>
      </c>
      <c r="O54" s="72">
        <f t="shared" si="5"/>
        <v>8.3165626099103012</v>
      </c>
      <c r="P54" s="2"/>
    </row>
    <row r="55" spans="1:16" x14ac:dyDescent="0.3">
      <c r="A55" s="13" t="s">
        <v>20</v>
      </c>
      <c r="B55" s="51">
        <v>4.0329398628976856</v>
      </c>
      <c r="C55" s="51">
        <v>3.9783319507489909</v>
      </c>
      <c r="D55" s="51">
        <v>4.6111111111111107</v>
      </c>
      <c r="E55" s="51">
        <v>4.96</v>
      </c>
      <c r="F55" s="51">
        <v>4.6988845641440919</v>
      </c>
      <c r="G55" s="52">
        <v>4.7551023682677247</v>
      </c>
      <c r="H55" s="52">
        <v>4.381119093638695</v>
      </c>
      <c r="I55" s="52">
        <v>4.0126793063253796</v>
      </c>
      <c r="J55" s="49">
        <v>3.7918225315354506</v>
      </c>
      <c r="K55" s="53">
        <v>4.1120280672356913</v>
      </c>
      <c r="L55" s="53">
        <v>4.3061076858014111</v>
      </c>
      <c r="M55" s="53">
        <v>4.1900000000000004</v>
      </c>
      <c r="N55" s="64">
        <v>3.78</v>
      </c>
      <c r="O55" s="72">
        <f t="shared" si="5"/>
        <v>3.7946329472771909</v>
      </c>
      <c r="P55" s="2"/>
    </row>
    <row r="56" spans="1:16" x14ac:dyDescent="0.3">
      <c r="A56" s="13" t="s">
        <v>21</v>
      </c>
      <c r="B56" s="51">
        <v>4.7194696221773906</v>
      </c>
      <c r="C56" s="51">
        <v>4.1079147720499378</v>
      </c>
      <c r="D56" s="51">
        <v>4.5227272727272725</v>
      </c>
      <c r="E56" s="51">
        <v>5.3913043478260869</v>
      </c>
      <c r="F56" s="51">
        <v>5.1542240476765722</v>
      </c>
      <c r="G56" s="52">
        <v>5.5334253591092208</v>
      </c>
      <c r="H56" s="52">
        <v>5.6312195993583671</v>
      </c>
      <c r="I56" s="52">
        <v>4.9498165567075718</v>
      </c>
      <c r="J56" s="49">
        <v>4.6518768602341227</v>
      </c>
      <c r="K56" s="53">
        <v>5.1802951876255792</v>
      </c>
      <c r="L56" s="53">
        <v>5.3452651190392295</v>
      </c>
      <c r="M56" s="53">
        <v>5.2</v>
      </c>
      <c r="N56" s="64">
        <v>4.99</v>
      </c>
      <c r="O56" s="72">
        <f t="shared" si="5"/>
        <v>5.4106633188337856</v>
      </c>
      <c r="P56" s="2"/>
    </row>
    <row r="57" spans="1:16" x14ac:dyDescent="0.3">
      <c r="A57" s="134" t="s">
        <v>22</v>
      </c>
      <c r="B57" s="135">
        <v>5.9574114530161557</v>
      </c>
      <c r="C57" s="136">
        <v>6.5092781908693258</v>
      </c>
      <c r="D57" s="135">
        <v>7.1111111111111107</v>
      </c>
      <c r="E57" s="135">
        <v>7.5454545454545459</v>
      </c>
      <c r="F57" s="135">
        <v>6.9606034960749401</v>
      </c>
      <c r="G57" s="135">
        <v>7.2136028987803691</v>
      </c>
      <c r="H57" s="135">
        <v>7.8355010332800399</v>
      </c>
      <c r="I57" s="137">
        <v>8.1615835881681598</v>
      </c>
      <c r="J57" s="138">
        <v>8.0571476120042913</v>
      </c>
      <c r="K57" s="138">
        <v>8.5756604508172281</v>
      </c>
      <c r="L57" s="138">
        <v>8.738057031507017</v>
      </c>
      <c r="M57" s="137">
        <v>9.1999999999999993</v>
      </c>
      <c r="N57" s="138">
        <v>9.4</v>
      </c>
      <c r="O57" s="141">
        <f t="shared" si="5"/>
        <v>9.8390406566575699</v>
      </c>
      <c r="P57" s="2"/>
    </row>
    <row r="58" spans="1:16" ht="14.95" thickBot="1" x14ac:dyDescent="0.35">
      <c r="A58" s="18" t="s">
        <v>12</v>
      </c>
      <c r="B58" s="54">
        <v>8.1734281799350512</v>
      </c>
      <c r="C58" s="139">
        <v>10.441920310667223</v>
      </c>
      <c r="D58" s="54">
        <v>10.72289156626506</v>
      </c>
      <c r="E58" s="54">
        <v>8.3094462540716609</v>
      </c>
      <c r="F58" s="54">
        <v>10.756382574317648</v>
      </c>
      <c r="G58" s="54">
        <v>8.5820925604090679</v>
      </c>
      <c r="H58" s="54">
        <v>12.689693176783342</v>
      </c>
      <c r="I58" s="55">
        <v>21.947917282743695</v>
      </c>
      <c r="J58" s="140">
        <v>57.989610389610391</v>
      </c>
      <c r="K58" s="140">
        <v>77.430683443745394</v>
      </c>
      <c r="L58" s="140">
        <v>1.0499583637200594E-3</v>
      </c>
      <c r="M58" s="55">
        <v>2.2599999999999998</v>
      </c>
      <c r="N58" s="140">
        <v>2.11</v>
      </c>
      <c r="O58" s="142">
        <f t="shared" si="5"/>
        <v>2.1500408803947599</v>
      </c>
      <c r="P58" s="2"/>
    </row>
    <row r="59" spans="1:16" ht="14.95" thickBot="1" x14ac:dyDescent="0.35">
      <c r="A59" s="56" t="s">
        <v>23</v>
      </c>
      <c r="B59" s="57">
        <v>7.3365308159026821</v>
      </c>
      <c r="C59" s="57">
        <v>7.2058323244966189</v>
      </c>
      <c r="D59" s="57">
        <v>7.9639733238046908</v>
      </c>
      <c r="E59" s="57">
        <v>8.2530949105914715</v>
      </c>
      <c r="F59" s="57">
        <v>8.2011402008380472</v>
      </c>
      <c r="G59" s="58">
        <v>7.8348631357925065</v>
      </c>
      <c r="H59" s="58">
        <v>8.0850093674410601</v>
      </c>
      <c r="I59" s="58">
        <f>I18/I38</f>
        <v>7.0930885838311148</v>
      </c>
      <c r="J59" s="57">
        <f>+J18/J38</f>
        <v>9.0665444428187687</v>
      </c>
      <c r="K59" s="59">
        <f>+K18/K38</f>
        <v>9.3733505925957701</v>
      </c>
      <c r="L59" s="61">
        <f>+L18/L38</f>
        <v>5.9845028888380973</v>
      </c>
      <c r="M59" s="61">
        <f>+M18/M38</f>
        <v>5.9304257528556592</v>
      </c>
      <c r="N59" s="143">
        <f>N18/N38</f>
        <v>5.1422613742164387</v>
      </c>
      <c r="O59" s="144">
        <f>O18/O38</f>
        <v>5.4519815675229433</v>
      </c>
      <c r="P59" s="2"/>
    </row>
    <row r="60" spans="1:16" x14ac:dyDescent="0.3">
      <c r="A60" s="26" t="s">
        <v>27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P60" s="2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 Venezuela</vt:lpstr>
      <vt:lpstr>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Miguel Maito</cp:lastModifiedBy>
  <dcterms:created xsi:type="dcterms:W3CDTF">2020-02-14T16:28:55Z</dcterms:created>
  <dcterms:modified xsi:type="dcterms:W3CDTF">2022-08-24T16:40:27Z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796f620f-4da0-4640-88ee-57ad6365a6c8</vt:lpwstr>
  </property>
</Properties>
</file>